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80" windowHeight="9120" activeTab="1"/>
  </bookViews>
  <sheets>
    <sheet name="2" sheetId="1" r:id="rId1"/>
    <sheet name="4-8-8-12" sheetId="3" r:id="rId2"/>
    <sheet name="командный" sheetId="8" r:id="rId3"/>
    <sheet name="Командный 2" sheetId="10" r:id="rId4"/>
  </sheets>
  <definedNames>
    <definedName name="_xlnm.Print_Area" localSheetId="1">'4-8-8-12'!$A$1:$N$423</definedName>
  </definedNames>
  <calcPr calcId="125725" calcMode="manual" iterate="1"/>
  <customWorkbookViews>
    <customWorkbookView name="Dmitry - Personal View" guid="{F98A8B36-9F60-4312-823C-2DFDDC665039}" mergeInterval="0" personalView="1" maximized="1" windowWidth="1276" windowHeight="631" activeSheetId="3"/>
    <customWorkbookView name="Михаил Попов - Личное представление" guid="{A1750385-1492-4ACC-AE8C-BBB7B9F9DB1E}" mergeInterval="0" personalView="1" maximized="1" windowWidth="1020" windowHeight="596" activeSheetId="4"/>
  </customWorkbookViews>
</workbook>
</file>

<file path=xl/calcChain.xml><?xml version="1.0" encoding="utf-8"?>
<calcChain xmlns="http://schemas.openxmlformats.org/spreadsheetml/2006/main">
  <c r="G31" i="8"/>
  <c r="Q50" i="10"/>
  <c r="P24"/>
  <c r="P28"/>
  <c r="P38"/>
  <c r="Q38" s="1"/>
  <c r="P30"/>
  <c r="Q36"/>
  <c r="Q41"/>
  <c r="Q43"/>
  <c r="P10"/>
  <c r="Q44"/>
  <c r="O34"/>
  <c r="Q34" s="1"/>
  <c r="N31"/>
  <c r="Q31" s="1"/>
  <c r="N28"/>
  <c r="N30"/>
  <c r="Q30" s="1"/>
  <c r="Q35"/>
  <c r="Q48"/>
  <c r="Q49"/>
  <c r="Q42"/>
  <c r="Q45"/>
  <c r="Q37"/>
  <c r="Q46"/>
  <c r="Q40"/>
  <c r="Q47"/>
  <c r="M27"/>
  <c r="L27"/>
  <c r="K23"/>
  <c r="J39"/>
  <c r="Q39" s="1"/>
  <c r="J23"/>
  <c r="J25"/>
  <c r="I32"/>
  <c r="Q32" s="1"/>
  <c r="I23"/>
  <c r="I33"/>
  <c r="Q33" s="1"/>
  <c r="I24"/>
  <c r="H25"/>
  <c r="G26"/>
  <c r="G23"/>
  <c r="F23"/>
  <c r="F24"/>
  <c r="E24"/>
  <c r="E23"/>
  <c r="D29"/>
  <c r="Q29" s="1"/>
  <c r="D26"/>
  <c r="P17"/>
  <c r="Q17" s="1"/>
  <c r="P8"/>
  <c r="P11"/>
  <c r="P12"/>
  <c r="O11"/>
  <c r="N11"/>
  <c r="N12"/>
  <c r="Q12" s="1"/>
  <c r="M10"/>
  <c r="M8"/>
  <c r="L10"/>
  <c r="L9"/>
  <c r="K8"/>
  <c r="Q16"/>
  <c r="Q11"/>
  <c r="J9"/>
  <c r="J8"/>
  <c r="I15"/>
  <c r="Q15" s="1"/>
  <c r="H9"/>
  <c r="I8"/>
  <c r="G8"/>
  <c r="F8"/>
  <c r="E8"/>
  <c r="D14"/>
  <c r="Q14" s="1"/>
  <c r="G13"/>
  <c r="D13"/>
  <c r="G13" i="8"/>
  <c r="G11"/>
  <c r="G9"/>
  <c r="G22"/>
  <c r="G20"/>
  <c r="G29"/>
  <c r="H38"/>
  <c r="H49"/>
  <c r="H47"/>
  <c r="H45"/>
  <c r="H64"/>
  <c r="H62"/>
  <c r="H60"/>
  <c r="H58"/>
  <c r="H56"/>
  <c r="Q24" i="10" l="1"/>
  <c r="Q27"/>
  <c r="Q10"/>
  <c r="Q25"/>
  <c r="Q28"/>
  <c r="Q23"/>
  <c r="Q26"/>
  <c r="Q13"/>
  <c r="Q9"/>
  <c r="Q8"/>
</calcChain>
</file>

<file path=xl/sharedStrings.xml><?xml version="1.0" encoding="utf-8"?>
<sst xmlns="http://schemas.openxmlformats.org/spreadsheetml/2006/main" count="3210" uniqueCount="1011">
  <si>
    <t>Место</t>
  </si>
  <si>
    <t>Ст. №</t>
  </si>
  <si>
    <t>Г.р.</t>
  </si>
  <si>
    <t>Город</t>
  </si>
  <si>
    <t>Территория</t>
  </si>
  <si>
    <t>Коллектив</t>
  </si>
  <si>
    <t>Фамилия</t>
  </si>
  <si>
    <t>Имя</t>
  </si>
  <si>
    <t>Результат</t>
  </si>
  <si>
    <t>Главный судья</t>
  </si>
  <si>
    <t xml:space="preserve">  судья Республиканской категории</t>
  </si>
  <si>
    <t>М.С. Попов</t>
  </si>
  <si>
    <t>Главный секретарь</t>
  </si>
  <si>
    <t xml:space="preserve">  судья первой категории</t>
  </si>
  <si>
    <t>Дата рожд.</t>
  </si>
  <si>
    <t>Звание</t>
  </si>
  <si>
    <t>Вып.разряд</t>
  </si>
  <si>
    <t>Очки</t>
  </si>
  <si>
    <t>Тренер</t>
  </si>
  <si>
    <t>С.Н. Уланов</t>
  </si>
  <si>
    <t>Главный секретарь Кубка России</t>
  </si>
  <si>
    <t>судья первой категории</t>
  </si>
  <si>
    <t>М</t>
  </si>
  <si>
    <t>М (ЧМ)</t>
  </si>
  <si>
    <t>М (ПМ)</t>
  </si>
  <si>
    <t>КОМАНДНЫЙ ПРОТОКОЛ (по коллективам)</t>
  </si>
  <si>
    <t>ИТОГОВЫЙ ПРОТОКОЛ</t>
  </si>
  <si>
    <t>Кукарин</t>
  </si>
  <si>
    <t>Василий</t>
  </si>
  <si>
    <t>Ариада-ДЮСШ</t>
  </si>
  <si>
    <t>Шуя</t>
  </si>
  <si>
    <t>Ивановская обл.</t>
  </si>
  <si>
    <t>Лютов Б.А.</t>
  </si>
  <si>
    <t>Агапов</t>
  </si>
  <si>
    <t>Игорь</t>
  </si>
  <si>
    <t>самостоятельно</t>
  </si>
  <si>
    <t>Лютов</t>
  </si>
  <si>
    <t>Борис</t>
  </si>
  <si>
    <t>Бесшапошников О.Ю.</t>
  </si>
  <si>
    <t>Галина</t>
  </si>
  <si>
    <t>Полева</t>
  </si>
  <si>
    <t>Ольга</t>
  </si>
  <si>
    <t>Варенцова</t>
  </si>
  <si>
    <t>Ирина</t>
  </si>
  <si>
    <t xml:space="preserve">Маннова </t>
  </si>
  <si>
    <t>Нина</t>
  </si>
  <si>
    <t>Новиков А.Н., Лютов Б.А.</t>
  </si>
  <si>
    <t>Анна</t>
  </si>
  <si>
    <t>Рябова И.Д., Бесшапошников О.Ю.</t>
  </si>
  <si>
    <t>Раева</t>
  </si>
  <si>
    <t>Мария</t>
  </si>
  <si>
    <t>Бесшапошнков О.Ю.</t>
  </si>
  <si>
    <t>Чижова</t>
  </si>
  <si>
    <t>Светлана</t>
  </si>
  <si>
    <t>Морозов</t>
  </si>
  <si>
    <t>Максим</t>
  </si>
  <si>
    <t>Кузнецов В.А.</t>
  </si>
  <si>
    <t>Леонов</t>
  </si>
  <si>
    <t>Андрей</t>
  </si>
  <si>
    <t>Данилов</t>
  </si>
  <si>
    <t>Ямщикова О.В.</t>
  </si>
  <si>
    <t>Буяк</t>
  </si>
  <si>
    <t>Руслан</t>
  </si>
  <si>
    <t>1 юн</t>
  </si>
  <si>
    <t>Прохорова</t>
  </si>
  <si>
    <t>Анастасия</t>
  </si>
  <si>
    <t>Махов</t>
  </si>
  <si>
    <t>Морева</t>
  </si>
  <si>
    <t>Наталья</t>
  </si>
  <si>
    <t>Чернов</t>
  </si>
  <si>
    <t>Захарова</t>
  </si>
  <si>
    <t>Кирилл</t>
  </si>
  <si>
    <t>Козлов</t>
  </si>
  <si>
    <t>Сергей</t>
  </si>
  <si>
    <t>Нестерова</t>
  </si>
  <si>
    <t>Шеногина</t>
  </si>
  <si>
    <t>Елена</t>
  </si>
  <si>
    <t>Васильева</t>
  </si>
  <si>
    <t>Дарина</t>
  </si>
  <si>
    <t>Катахина</t>
  </si>
  <si>
    <t>Лысанов</t>
  </si>
  <si>
    <t>Иван</t>
  </si>
  <si>
    <t>Шумилов</t>
  </si>
  <si>
    <t>Хлыстова</t>
  </si>
  <si>
    <t>Анюгин</t>
  </si>
  <si>
    <t>Дмитрий</t>
  </si>
  <si>
    <t>Мозина</t>
  </si>
  <si>
    <t>Юлия</t>
  </si>
  <si>
    <t>Тарасова</t>
  </si>
  <si>
    <t>Алена</t>
  </si>
  <si>
    <t>Штырова</t>
  </si>
  <si>
    <t>Хлопунов</t>
  </si>
  <si>
    <t>Юрий</t>
  </si>
  <si>
    <t>Гурьев</t>
  </si>
  <si>
    <t>Николай</t>
  </si>
  <si>
    <t>Зайцев</t>
  </si>
  <si>
    <t>Шевякова</t>
  </si>
  <si>
    <t>Елизавета</t>
  </si>
  <si>
    <t>Коченков</t>
  </si>
  <si>
    <t>Денис</t>
  </si>
  <si>
    <t>Агапова</t>
  </si>
  <si>
    <t>Туманова</t>
  </si>
  <si>
    <t>Дарья</t>
  </si>
  <si>
    <t>Семенов</t>
  </si>
  <si>
    <t>Кудряшова</t>
  </si>
  <si>
    <t>Екатерина</t>
  </si>
  <si>
    <t>Виноградова</t>
  </si>
  <si>
    <t>Хухуа</t>
  </si>
  <si>
    <t>Антон</t>
  </si>
  <si>
    <t>СДЮШОР-19</t>
  </si>
  <si>
    <t>Ярославская обл.</t>
  </si>
  <si>
    <t>Ефремов</t>
  </si>
  <si>
    <t>Васин В.Н.</t>
  </si>
  <si>
    <t>Кошкалда</t>
  </si>
  <si>
    <t>Виктор</t>
  </si>
  <si>
    <t>Ярославль обл.</t>
  </si>
  <si>
    <t>КМС</t>
  </si>
  <si>
    <t>Коростелёв</t>
  </si>
  <si>
    <t>Тюленев С.А.</t>
  </si>
  <si>
    <t>Гончаров</t>
  </si>
  <si>
    <t>Муравьёв</t>
  </si>
  <si>
    <t>Виноградов</t>
  </si>
  <si>
    <t>Москалёв</t>
  </si>
  <si>
    <t>Белкина</t>
  </si>
  <si>
    <t>Ксения</t>
  </si>
  <si>
    <t>Мандрик</t>
  </si>
  <si>
    <t>Никита</t>
  </si>
  <si>
    <t>Шиян</t>
  </si>
  <si>
    <t>Тараканов</t>
  </si>
  <si>
    <t>Васин</t>
  </si>
  <si>
    <t>Роман</t>
  </si>
  <si>
    <t>Надежда</t>
  </si>
  <si>
    <t>Тараканова</t>
  </si>
  <si>
    <t>Полина</t>
  </si>
  <si>
    <t xml:space="preserve">Антипин </t>
  </si>
  <si>
    <t>Евгений</t>
  </si>
  <si>
    <t>Антипанов</t>
  </si>
  <si>
    <t>Иноземцев</t>
  </si>
  <si>
    <t>Фрязино</t>
  </si>
  <si>
    <t>Московская обл.</t>
  </si>
  <si>
    <t>Крестьянинов</t>
  </si>
  <si>
    <t>Егор</t>
  </si>
  <si>
    <t>Шенцев</t>
  </si>
  <si>
    <t>с. Марковка</t>
  </si>
  <si>
    <t>Оренбургская обл.</t>
  </si>
  <si>
    <t>Юровский</t>
  </si>
  <si>
    <t>Парсек</t>
  </si>
  <si>
    <t>Москва</t>
  </si>
  <si>
    <t>ЗАО</t>
  </si>
  <si>
    <t>Шонов</t>
  </si>
  <si>
    <t>Алексей</t>
  </si>
  <si>
    <t>Михайлов</t>
  </si>
  <si>
    <t>Олег</t>
  </si>
  <si>
    <t xml:space="preserve">Гладкий </t>
  </si>
  <si>
    <t>Александр</t>
  </si>
  <si>
    <t>Балека</t>
  </si>
  <si>
    <t>Вячеслав</t>
  </si>
  <si>
    <t>Абатуров</t>
  </si>
  <si>
    <t>Муратов</t>
  </si>
  <si>
    <t>Павел</t>
  </si>
  <si>
    <t xml:space="preserve">Кузнецова </t>
  </si>
  <si>
    <t>Валерия</t>
  </si>
  <si>
    <t>Ярославль</t>
  </si>
  <si>
    <t>,,,,,,,,,</t>
  </si>
  <si>
    <t>Шарова</t>
  </si>
  <si>
    <t>Лобов</t>
  </si>
  <si>
    <t>Ирида</t>
  </si>
  <si>
    <t>Климовск</t>
  </si>
  <si>
    <t>Лейла</t>
  </si>
  <si>
    <t>Климосвк</t>
  </si>
  <si>
    <t>Саопян</t>
  </si>
  <si>
    <t>Артур</t>
  </si>
  <si>
    <t xml:space="preserve">Гульков </t>
  </si>
  <si>
    <t>Измайлов</t>
  </si>
  <si>
    <t>Гиматдинова</t>
  </si>
  <si>
    <t>Михейкина</t>
  </si>
  <si>
    <t>Божанова</t>
  </si>
  <si>
    <t>ДЮСШ №1</t>
  </si>
  <si>
    <t>Кисловодск</t>
  </si>
  <si>
    <t>Ставропольский край</t>
  </si>
  <si>
    <t>Волков</t>
  </si>
  <si>
    <t>Глазов</t>
  </si>
  <si>
    <t>Удмуртия</t>
  </si>
  <si>
    <t>Волков А.Б.</t>
  </si>
  <si>
    <t>Гущин</t>
  </si>
  <si>
    <t>Дебёсы</t>
  </si>
  <si>
    <t>Кокоулин</t>
  </si>
  <si>
    <t>Иванов</t>
  </si>
  <si>
    <t>Смирнова</t>
  </si>
  <si>
    <t>Кристина</t>
  </si>
  <si>
    <t>Нелидово</t>
  </si>
  <si>
    <t>Тверская обл.</t>
  </si>
  <si>
    <t>Степанов</t>
  </si>
  <si>
    <t>Степашкина</t>
  </si>
  <si>
    <t>Татьяна</t>
  </si>
  <si>
    <t xml:space="preserve">Лукашев </t>
  </si>
  <si>
    <t>Китов</t>
  </si>
  <si>
    <t>Симаненков</t>
  </si>
  <si>
    <t>Семенова</t>
  </si>
  <si>
    <t>Садова</t>
  </si>
  <si>
    <t>Косилов</t>
  </si>
  <si>
    <t>Попов</t>
  </si>
  <si>
    <t>Пензинская обл.</t>
  </si>
  <si>
    <t>Ломов Н.</t>
  </si>
  <si>
    <t>Попова</t>
  </si>
  <si>
    <t>Соколов</t>
  </si>
  <si>
    <t>ВоГТУ</t>
  </si>
  <si>
    <t>Вологда</t>
  </si>
  <si>
    <t>Вологодская обл.</t>
  </si>
  <si>
    <t>Баранов</t>
  </si>
  <si>
    <t>Анатолий</t>
  </si>
  <si>
    <t>Дельфин</t>
  </si>
  <si>
    <t>ЮАО</t>
  </si>
  <si>
    <t>Ситников</t>
  </si>
  <si>
    <t>Лещенко</t>
  </si>
  <si>
    <t>САО</t>
  </si>
  <si>
    <t>Шашков</t>
  </si>
  <si>
    <t>Владимир</t>
  </si>
  <si>
    <t>ЮЗАО</t>
  </si>
  <si>
    <t>Марсова</t>
  </si>
  <si>
    <t>Акбарс</t>
  </si>
  <si>
    <t>Марий Эл</t>
  </si>
  <si>
    <t>Козмодемьянск</t>
  </si>
  <si>
    <t>Этюев</t>
  </si>
  <si>
    <t>Козьмодемьянск</t>
  </si>
  <si>
    <t>Гурьянова</t>
  </si>
  <si>
    <t>Сукманов</t>
  </si>
  <si>
    <t>Факел</t>
  </si>
  <si>
    <t>Шкляев</t>
  </si>
  <si>
    <t>Ижевск</t>
  </si>
  <si>
    <t>Родыгин В.</t>
  </si>
  <si>
    <t>Олеся</t>
  </si>
  <si>
    <t>ДООЦ</t>
  </si>
  <si>
    <t>Опочка</t>
  </si>
  <si>
    <t>Псковская обл.</t>
  </si>
  <si>
    <t>Кабанович Н.А.</t>
  </si>
  <si>
    <t>Разумовский</t>
  </si>
  <si>
    <t>Степанова</t>
  </si>
  <si>
    <t>Ермолаева</t>
  </si>
  <si>
    <t>Александра</t>
  </si>
  <si>
    <t>Смолин</t>
  </si>
  <si>
    <t>СВАО</t>
  </si>
  <si>
    <t>Крылов Г.М.</t>
  </si>
  <si>
    <t>Грушина</t>
  </si>
  <si>
    <t>ОГОУ ДОД СДЮСШОР</t>
  </si>
  <si>
    <t>Рязань</t>
  </si>
  <si>
    <t>Рязанская обл.</t>
  </si>
  <si>
    <t>Звуков</t>
  </si>
  <si>
    <t>Тептяев</t>
  </si>
  <si>
    <t>Ванюхин</t>
  </si>
  <si>
    <t xml:space="preserve">Жарков </t>
  </si>
  <si>
    <t>Марьин</t>
  </si>
  <si>
    <t>Суркин</t>
  </si>
  <si>
    <t>Смык</t>
  </si>
  <si>
    <t>Сафронова</t>
  </si>
  <si>
    <t>ОГОУ ДОД СДЮСЩОР</t>
  </si>
  <si>
    <t>Буробина</t>
  </si>
  <si>
    <t>Шилина</t>
  </si>
  <si>
    <t>Архипов</t>
  </si>
  <si>
    <t>Артём</t>
  </si>
  <si>
    <t>Дьяконов</t>
  </si>
  <si>
    <t>Андрейкин</t>
  </si>
  <si>
    <t>Тронин</t>
  </si>
  <si>
    <t>Илья</t>
  </si>
  <si>
    <t>Гущин Р.Л.</t>
  </si>
  <si>
    <t>Железнов</t>
  </si>
  <si>
    <t>Хабибуллин М.Г.</t>
  </si>
  <si>
    <t>Кинёв</t>
  </si>
  <si>
    <t>Альберт</t>
  </si>
  <si>
    <t>Глушков С.Д.</t>
  </si>
  <si>
    <t>Артемьев</t>
  </si>
  <si>
    <t>Нефедов О.Е.</t>
  </si>
  <si>
    <t>Владимирская обл.</t>
  </si>
  <si>
    <t>Соколова</t>
  </si>
  <si>
    <t>Горбунова</t>
  </si>
  <si>
    <t>Самсонов</t>
  </si>
  <si>
    <t>СДЮШОР-24</t>
  </si>
  <si>
    <t>Фролова Т.С., Ромашко М.А.</t>
  </si>
  <si>
    <t>Аминев</t>
  </si>
  <si>
    <t>Айнур</t>
  </si>
  <si>
    <t>СДЮСШОР-24</t>
  </si>
  <si>
    <t>Фролова Т.С., Афанасьев Б.Д.</t>
  </si>
  <si>
    <t>Шкодрина</t>
  </si>
  <si>
    <t>ШВСМ</t>
  </si>
  <si>
    <t>МС</t>
  </si>
  <si>
    <t>Фролова Т.С., Пономарев В.И.</t>
  </si>
  <si>
    <t>ВУМО РФ</t>
  </si>
  <si>
    <t>Пискаев А.</t>
  </si>
  <si>
    <t>Болотов</t>
  </si>
  <si>
    <t>Валиуллин</t>
  </si>
  <si>
    <t>Равиль</t>
  </si>
  <si>
    <t>Гизатулин</t>
  </si>
  <si>
    <t>Фаил</t>
  </si>
  <si>
    <t>Гудков</t>
  </si>
  <si>
    <t>Земцов</t>
  </si>
  <si>
    <t>Михаил</t>
  </si>
  <si>
    <t>Минникеев</t>
  </si>
  <si>
    <t>Московченко</t>
  </si>
  <si>
    <t>Осипов</t>
  </si>
  <si>
    <t>Полонский</t>
  </si>
  <si>
    <t>Захар</t>
  </si>
  <si>
    <t>Шаров</t>
  </si>
  <si>
    <t>Янаев</t>
  </si>
  <si>
    <t>Баженов</t>
  </si>
  <si>
    <t>Скобеев</t>
  </si>
  <si>
    <t>Святослав</t>
  </si>
  <si>
    <t>Смирнов</t>
  </si>
  <si>
    <t>Иксанов</t>
  </si>
  <si>
    <t>Паникин</t>
  </si>
  <si>
    <t>Тутин</t>
  </si>
  <si>
    <t>Худяков</t>
  </si>
  <si>
    <t>Кайдараков</t>
  </si>
  <si>
    <t>Белозеров</t>
  </si>
  <si>
    <t>Нафиков</t>
  </si>
  <si>
    <t>Минаков</t>
  </si>
  <si>
    <t>Никулин</t>
  </si>
  <si>
    <t>Родичев</t>
  </si>
  <si>
    <t>Имедоев</t>
  </si>
  <si>
    <t>Киселев</t>
  </si>
  <si>
    <t>Кулахмедова</t>
  </si>
  <si>
    <t>Сабина</t>
  </si>
  <si>
    <t>Ерасова</t>
  </si>
  <si>
    <t>Булаева</t>
  </si>
  <si>
    <t>Шильцова</t>
  </si>
  <si>
    <t>Салунёв</t>
  </si>
  <si>
    <t>Геворкян</t>
  </si>
  <si>
    <t>Георг</t>
  </si>
  <si>
    <t>Челышева</t>
  </si>
  <si>
    <t>СДЮШОР №3 ТГУ</t>
  </si>
  <si>
    <t>Тольятти</t>
  </si>
  <si>
    <t>Самарская обл.</t>
  </si>
  <si>
    <t>Хоменко С.В., Сорокин А.А.</t>
  </si>
  <si>
    <t>Спиридонов</t>
  </si>
  <si>
    <t>Мозолевская Я.А</t>
  </si>
  <si>
    <t>Даутов</t>
  </si>
  <si>
    <t>Ринат</t>
  </si>
  <si>
    <t>ДЮЦ Северный</t>
  </si>
  <si>
    <t>Акимов</t>
  </si>
  <si>
    <t>Харламов</t>
  </si>
  <si>
    <t>Кумар</t>
  </si>
  <si>
    <t>Виджай</t>
  </si>
  <si>
    <t>Щерба</t>
  </si>
  <si>
    <t>Абдуразаков</t>
  </si>
  <si>
    <t>Макиев</t>
  </si>
  <si>
    <t>Уханов</t>
  </si>
  <si>
    <t>Валентин</t>
  </si>
  <si>
    <t>Джаватханов</t>
  </si>
  <si>
    <t>Муртазали</t>
  </si>
  <si>
    <t>Tessitore</t>
  </si>
  <si>
    <t>Mario</t>
  </si>
  <si>
    <t>Рим</t>
  </si>
  <si>
    <t>Италия</t>
  </si>
  <si>
    <t>Гуфрон</t>
  </si>
  <si>
    <t>Гусев</t>
  </si>
  <si>
    <t>Богатырева</t>
  </si>
  <si>
    <t>Ишуткин</t>
  </si>
  <si>
    <t>Симонов</t>
  </si>
  <si>
    <t>Гладков</t>
  </si>
  <si>
    <t>Хрычев</t>
  </si>
  <si>
    <t>Лыков</t>
  </si>
  <si>
    <t>Рейхард</t>
  </si>
  <si>
    <t>Хрущев И.Е</t>
  </si>
  <si>
    <t>Незаберин</t>
  </si>
  <si>
    <t>Владимиров</t>
  </si>
  <si>
    <t>Хрущев И.Е.</t>
  </si>
  <si>
    <t>Пахнин</t>
  </si>
  <si>
    <t>Константин</t>
  </si>
  <si>
    <t>Хрущева Л.В.</t>
  </si>
  <si>
    <t>Таракановы Ю.Ф,А.В</t>
  </si>
  <si>
    <t>Анкудинов А.В</t>
  </si>
  <si>
    <t>Чилипалов</t>
  </si>
  <si>
    <t>Куницын</t>
  </si>
  <si>
    <t>Лобова</t>
  </si>
  <si>
    <t>Шмелев</t>
  </si>
  <si>
    <t>Петренко</t>
  </si>
  <si>
    <t>Мядзель</t>
  </si>
  <si>
    <t>Фурманец</t>
  </si>
  <si>
    <t>Виталий</t>
  </si>
  <si>
    <t>Шелоумов</t>
  </si>
  <si>
    <t>Круглов</t>
  </si>
  <si>
    <t>Стеличева</t>
  </si>
  <si>
    <t>Овечкин</t>
  </si>
  <si>
    <t xml:space="preserve">Сергей </t>
  </si>
  <si>
    <t>ВГАУ</t>
  </si>
  <si>
    <t>Воронеж</t>
  </si>
  <si>
    <t>Аляутдинов</t>
  </si>
  <si>
    <t>Хавиз</t>
  </si>
  <si>
    <t>Сев.Медведкого</t>
  </si>
  <si>
    <t>Корягина</t>
  </si>
  <si>
    <t>Евгения</t>
  </si>
  <si>
    <t>Ск Подмосковья</t>
  </si>
  <si>
    <t>Ск.Подмосковья</t>
  </si>
  <si>
    <t>Злобин В.С.</t>
  </si>
  <si>
    <t>Макаренко</t>
  </si>
  <si>
    <t>Гордиенко</t>
  </si>
  <si>
    <t>Лукин</t>
  </si>
  <si>
    <t>Тухбатуллин</t>
  </si>
  <si>
    <t>Фаниль</t>
  </si>
  <si>
    <t>ЦСК ДЮСШ№1</t>
  </si>
  <si>
    <t>Бавлы</t>
  </si>
  <si>
    <t>Казань</t>
  </si>
  <si>
    <t>Фахриев М.</t>
  </si>
  <si>
    <t>Ахмадеев</t>
  </si>
  <si>
    <t>Ринас</t>
  </si>
  <si>
    <t>Тухбатулин Ф.</t>
  </si>
  <si>
    <t>Хамитов</t>
  </si>
  <si>
    <t>Демидов</t>
  </si>
  <si>
    <t>ЦСК СДЮШОР№1</t>
  </si>
  <si>
    <t>Тухбатуллин Ф.</t>
  </si>
  <si>
    <t>Ибрагимов</t>
  </si>
  <si>
    <t>Альфис</t>
  </si>
  <si>
    <t>Ханипова</t>
  </si>
  <si>
    <t>Камила</t>
  </si>
  <si>
    <t>Гишко</t>
  </si>
  <si>
    <t>СДЮШОР г.Кинешма</t>
  </si>
  <si>
    <t>Кинешма</t>
  </si>
  <si>
    <t>Мальцев Е.В.</t>
  </si>
  <si>
    <t>Митин</t>
  </si>
  <si>
    <t>Сироткин</t>
  </si>
  <si>
    <t>СДЮШОР г Кинешма</t>
  </si>
  <si>
    <t>Родякаева</t>
  </si>
  <si>
    <t>Домахин</t>
  </si>
  <si>
    <t>Серпухов</t>
  </si>
  <si>
    <t>Плохой</t>
  </si>
  <si>
    <t>Мос.обл.</t>
  </si>
  <si>
    <t>Баруцков</t>
  </si>
  <si>
    <t>Артем</t>
  </si>
  <si>
    <t>Павлов</t>
  </si>
  <si>
    <t>Шуваев</t>
  </si>
  <si>
    <t>Письмак</t>
  </si>
  <si>
    <t>Ефимов</t>
  </si>
  <si>
    <t>Мухаметдинов</t>
  </si>
  <si>
    <t>Ильнур</t>
  </si>
  <si>
    <t>Шологаев</t>
  </si>
  <si>
    <t>Тарасов</t>
  </si>
  <si>
    <t>Тушин</t>
  </si>
  <si>
    <t>Пацай</t>
  </si>
  <si>
    <t>Ковальков</t>
  </si>
  <si>
    <t>Круглик</t>
  </si>
  <si>
    <t>Лилия</t>
  </si>
  <si>
    <t>Якушева</t>
  </si>
  <si>
    <t>Настя</t>
  </si>
  <si>
    <t>Новоселов</t>
  </si>
  <si>
    <t>Величко</t>
  </si>
  <si>
    <t>Давыдова</t>
  </si>
  <si>
    <t>Быковский</t>
  </si>
  <si>
    <t>Даниил</t>
  </si>
  <si>
    <t>Кадогников</t>
  </si>
  <si>
    <t>Абрамова</t>
  </si>
  <si>
    <t>Соболев</t>
  </si>
  <si>
    <t>Бутрина</t>
  </si>
  <si>
    <t>Любовь</t>
  </si>
  <si>
    <t>Погорелова</t>
  </si>
  <si>
    <t>Ермилова</t>
  </si>
  <si>
    <t>Чепелинский</t>
  </si>
  <si>
    <t>Чукмаров</t>
  </si>
  <si>
    <t>Ибресинский р-н Чувашской Республики</t>
  </si>
  <si>
    <t>Кондратьев</t>
  </si>
  <si>
    <t>Петр</t>
  </si>
  <si>
    <t>Еремеев</t>
  </si>
  <si>
    <t>Краснов</t>
  </si>
  <si>
    <t>Ильина</t>
  </si>
  <si>
    <t>Раиса</t>
  </si>
  <si>
    <t>Афанасьев</t>
  </si>
  <si>
    <t xml:space="preserve">ДЮСШ№2 </t>
  </si>
  <si>
    <t>Чувашская Р.</t>
  </si>
  <si>
    <t>Плотников</t>
  </si>
  <si>
    <t>ДЮСШ№2</t>
  </si>
  <si>
    <t>Новочебоксарск</t>
  </si>
  <si>
    <t>Никитин В.Н.</t>
  </si>
  <si>
    <t xml:space="preserve"> Новочебоксарск</t>
  </si>
  <si>
    <t>Лобач</t>
  </si>
  <si>
    <t>СДЮШОР  Кировская</t>
  </si>
  <si>
    <t>Санкт-Петербург</t>
  </si>
  <si>
    <t>Белялов</t>
  </si>
  <si>
    <t>Потемкина</t>
  </si>
  <si>
    <t>Сильчинкова</t>
  </si>
  <si>
    <t>Вера</t>
  </si>
  <si>
    <t xml:space="preserve">Потемкина </t>
  </si>
  <si>
    <t>Субботина</t>
  </si>
  <si>
    <t>Алина</t>
  </si>
  <si>
    <t>Лариса</t>
  </si>
  <si>
    <t>Лесин</t>
  </si>
  <si>
    <t>Скоблина</t>
  </si>
  <si>
    <t>Ск ARS</t>
  </si>
  <si>
    <t>Шадрин</t>
  </si>
  <si>
    <t>СВО</t>
  </si>
  <si>
    <t>Парфенов</t>
  </si>
  <si>
    <t>Владислав</t>
  </si>
  <si>
    <t>МЭИ</t>
  </si>
  <si>
    <t>ЮВАО</t>
  </si>
  <si>
    <t>Копылов С.А.</t>
  </si>
  <si>
    <t>Мустафен</t>
  </si>
  <si>
    <t>Роберт</t>
  </si>
  <si>
    <t>Тайхин</t>
  </si>
  <si>
    <t>Скоробогатов</t>
  </si>
  <si>
    <t>Велес.ДЮСШ№5</t>
  </si>
  <si>
    <t>Курганская область</t>
  </si>
  <si>
    <t>Такунцев Н.Г.
Фетюшев Г.П.</t>
  </si>
  <si>
    <t>Ариада</t>
  </si>
  <si>
    <t>Шалунов</t>
  </si>
  <si>
    <t>Щеклеин</t>
  </si>
  <si>
    <t>Ващенко</t>
  </si>
  <si>
    <t>Арина</t>
  </si>
  <si>
    <t>Усачева</t>
  </si>
  <si>
    <t>Марина</t>
  </si>
  <si>
    <t>Кузнецова</t>
  </si>
  <si>
    <t>Халтурина</t>
  </si>
  <si>
    <t>Кудряшов</t>
  </si>
  <si>
    <t>Постников</t>
  </si>
  <si>
    <t>Устинова</t>
  </si>
  <si>
    <t>Солодов</t>
  </si>
  <si>
    <t>Мокрушин</t>
  </si>
  <si>
    <t>Шилков</t>
  </si>
  <si>
    <t>Антонова</t>
  </si>
  <si>
    <t>Суржов</t>
  </si>
  <si>
    <t>Лифанова</t>
  </si>
  <si>
    <t>Малафеева</t>
  </si>
  <si>
    <t>Ларкин</t>
  </si>
  <si>
    <t>Смоленская обл.</t>
  </si>
  <si>
    <t>Рославль</t>
  </si>
  <si>
    <t>ДЮСШ-ШВСМ</t>
  </si>
  <si>
    <t>Кругликов Н.И.</t>
  </si>
  <si>
    <t>Кораблев</t>
  </si>
  <si>
    <t>ДЮСШ "Виктория"</t>
  </si>
  <si>
    <t>Тарко-Сале</t>
  </si>
  <si>
    <t>ЯНАО</t>
  </si>
  <si>
    <t>Хангельдиев Г.А.</t>
  </si>
  <si>
    <t>Захваткин</t>
  </si>
  <si>
    <t>СК-КИРА</t>
  </si>
  <si>
    <t>Павлово-Посад</t>
  </si>
  <si>
    <t>Курмаева</t>
  </si>
  <si>
    <t>Должиков</t>
  </si>
  <si>
    <t>Цветков</t>
  </si>
  <si>
    <t>Курмаева И.А.</t>
  </si>
  <si>
    <t xml:space="preserve">Данилов </t>
  </si>
  <si>
    <t>Лютов Б.А. Бесшапошников О.Ю.</t>
  </si>
  <si>
    <t>Андреянова</t>
  </si>
  <si>
    <t>Андреянов А.</t>
  </si>
  <si>
    <t>Ямщмкова</t>
  </si>
  <si>
    <t xml:space="preserve">Бесшапошников О.Ю. Лютов Б.А. </t>
  </si>
  <si>
    <t>Коляников</t>
  </si>
  <si>
    <t>Трашахов</t>
  </si>
  <si>
    <t>Лыщицкая</t>
  </si>
  <si>
    <t>Панов</t>
  </si>
  <si>
    <t>ООО Домострой</t>
  </si>
  <si>
    <t>Кабанович</t>
  </si>
  <si>
    <t>Васильева О.М.</t>
  </si>
  <si>
    <t>Кабанович Н.А. Васильева О.М.</t>
  </si>
  <si>
    <t>Павлова</t>
  </si>
  <si>
    <t>Андреев</t>
  </si>
  <si>
    <t>Аниськин</t>
  </si>
  <si>
    <t>Валиулин</t>
  </si>
  <si>
    <t>Долгов</t>
  </si>
  <si>
    <t>Ефим</t>
  </si>
  <si>
    <t>Шамиль</t>
  </si>
  <si>
    <t>Кадырматов</t>
  </si>
  <si>
    <t>Каркусов</t>
  </si>
  <si>
    <t>Консенциуш</t>
  </si>
  <si>
    <t>Семен</t>
  </si>
  <si>
    <t>Маклачков</t>
  </si>
  <si>
    <t>Мочалов</t>
  </si>
  <si>
    <t>Муравьев</t>
  </si>
  <si>
    <t>Пестриков</t>
  </si>
  <si>
    <t>Соловьев</t>
  </si>
  <si>
    <t>Тычинин</t>
  </si>
  <si>
    <t>Чалин</t>
  </si>
  <si>
    <t>Шарипова</t>
  </si>
  <si>
    <t>Алсу</t>
  </si>
  <si>
    <t>Родыгин В.Н.</t>
  </si>
  <si>
    <t>Зернова</t>
  </si>
  <si>
    <t>Новиковы Л.Ю, В.И. Семенов В.Н.</t>
  </si>
  <si>
    <t>Долгушин</t>
  </si>
  <si>
    <t>Ившин Е.Н., Родыгин В.Н.</t>
  </si>
  <si>
    <t>Федорова</t>
  </si>
  <si>
    <t>Нелли</t>
  </si>
  <si>
    <t>Юферева</t>
  </si>
  <si>
    <t>Удмуртская республика</t>
  </si>
  <si>
    <t>Коровкина</t>
  </si>
  <si>
    <t>Веретенников</t>
  </si>
  <si>
    <t>Старков</t>
  </si>
  <si>
    <t>Гордеев Ю.Я.</t>
  </si>
  <si>
    <t>Никифоров</t>
  </si>
  <si>
    <t>Саранчин</t>
  </si>
  <si>
    <t>Чехов</t>
  </si>
  <si>
    <t>Воробьев</t>
  </si>
  <si>
    <t>Александров</t>
  </si>
  <si>
    <t>Диваченко</t>
  </si>
  <si>
    <t>Миловидов</t>
  </si>
  <si>
    <t>Марин</t>
  </si>
  <si>
    <t>Зацепин</t>
  </si>
  <si>
    <t>Русин</t>
  </si>
  <si>
    <t>Стрижеус</t>
  </si>
  <si>
    <t>Сосунов</t>
  </si>
  <si>
    <t>Матвей</t>
  </si>
  <si>
    <t>Шуркаев</t>
  </si>
  <si>
    <t>Дроздов</t>
  </si>
  <si>
    <t>Панакина</t>
  </si>
  <si>
    <t>Шишкина</t>
  </si>
  <si>
    <t>Виктория</t>
  </si>
  <si>
    <t>Бобровская</t>
  </si>
  <si>
    <t>Алевтина</t>
  </si>
  <si>
    <t>Любушкина</t>
  </si>
  <si>
    <t>Софья</t>
  </si>
  <si>
    <t>Козлова</t>
  </si>
  <si>
    <t>Кувшинова</t>
  </si>
  <si>
    <t>Дубкова</t>
  </si>
  <si>
    <t>Игнатова</t>
  </si>
  <si>
    <t>Кузнецов</t>
  </si>
  <si>
    <t>Косов</t>
  </si>
  <si>
    <t>Видное</t>
  </si>
  <si>
    <t>Поляхов</t>
  </si>
  <si>
    <t>Тунгусков</t>
  </si>
  <si>
    <t>Академия Легкой Атлетики</t>
  </si>
  <si>
    <t>Карельский</t>
  </si>
  <si>
    <t>Даденкова</t>
  </si>
  <si>
    <t>Станкевич</t>
  </si>
  <si>
    <t>ДЮСШ-43</t>
  </si>
  <si>
    <t>Фокин</t>
  </si>
  <si>
    <t>Гадюк</t>
  </si>
  <si>
    <t>ДЮСШ-45</t>
  </si>
  <si>
    <t>СДЮСШОР24</t>
  </si>
  <si>
    <t>Вуймин</t>
  </si>
  <si>
    <t>Клочков</t>
  </si>
  <si>
    <t>Фролова, Блохин А.Б.</t>
  </si>
  <si>
    <t>Дима</t>
  </si>
  <si>
    <t>Ручнов</t>
  </si>
  <si>
    <t>Аркадий</t>
  </si>
  <si>
    <t>Мотричкина</t>
  </si>
  <si>
    <t>Плотникова</t>
  </si>
  <si>
    <t>Майорова</t>
  </si>
  <si>
    <t>Дорошенко</t>
  </si>
  <si>
    <t>Клюжева</t>
  </si>
  <si>
    <t>Юля</t>
  </si>
  <si>
    <t>Конина</t>
  </si>
  <si>
    <t>Арканов</t>
  </si>
  <si>
    <t>Карташов</t>
  </si>
  <si>
    <t>Даня</t>
  </si>
  <si>
    <t>1 мая 2011 года, спортбаза Узкое, ЮЗАО, Москва</t>
  </si>
  <si>
    <t>Шаламова</t>
  </si>
  <si>
    <t>Серова</t>
  </si>
  <si>
    <t>Мальчики 1998-1999 г.р., 2000м (160м вверх, 160м вниз)</t>
  </si>
  <si>
    <t>Канатеева</t>
  </si>
  <si>
    <t>Тамара</t>
  </si>
  <si>
    <t>Баш</t>
  </si>
  <si>
    <t>Эдуард</t>
  </si>
  <si>
    <t>д.</t>
  </si>
  <si>
    <t>м.</t>
  </si>
  <si>
    <t>27.</t>
  </si>
  <si>
    <t>12.</t>
  </si>
  <si>
    <t>24.</t>
  </si>
  <si>
    <t>06.</t>
  </si>
  <si>
    <t>02.</t>
  </si>
  <si>
    <t>Ширнин</t>
  </si>
  <si>
    <t>01.</t>
  </si>
  <si>
    <t>03.</t>
  </si>
  <si>
    <t>Королев</t>
  </si>
  <si>
    <t>17.</t>
  </si>
  <si>
    <t>28.</t>
  </si>
  <si>
    <t>Пензенская обл.</t>
  </si>
  <si>
    <t>ДЮСШ Нижнеломовского р-на</t>
  </si>
  <si>
    <t>30.</t>
  </si>
  <si>
    <t>Рыбаков</t>
  </si>
  <si>
    <t>13.</t>
  </si>
  <si>
    <t>04.</t>
  </si>
  <si>
    <t>ДОО СЦ</t>
  </si>
  <si>
    <t>Бажал</t>
  </si>
  <si>
    <t>19.</t>
  </si>
  <si>
    <t>Задоров</t>
  </si>
  <si>
    <t>Григорий</t>
  </si>
  <si>
    <t>25.</t>
  </si>
  <si>
    <t>07.</t>
  </si>
  <si>
    <t>Канатеев</t>
  </si>
  <si>
    <t>10.</t>
  </si>
  <si>
    <t>09.</t>
  </si>
  <si>
    <t>М.С.Попов</t>
  </si>
  <si>
    <t>Попов А.Ю.</t>
  </si>
  <si>
    <t>СК Даниловец</t>
  </si>
  <si>
    <t>п.Пречистое</t>
  </si>
  <si>
    <t>Чалнык</t>
  </si>
  <si>
    <t>Корсков</t>
  </si>
  <si>
    <t>СДЮСШОР-2</t>
  </si>
  <si>
    <t>Рыбинск</t>
  </si>
  <si>
    <t>Чупров Ю.Е.</t>
  </si>
  <si>
    <t>СДЮСШОР-19</t>
  </si>
  <si>
    <t>Рябинин</t>
  </si>
  <si>
    <t>Зараковский Е.Р.</t>
  </si>
  <si>
    <t>Громов Н.Б., Зараковский Е.Р.</t>
  </si>
  <si>
    <t>Коровин</t>
  </si>
  <si>
    <t>Филин</t>
  </si>
  <si>
    <t>п.Совхоз им.В.И.Ленина</t>
  </si>
  <si>
    <t>Пагнуев</t>
  </si>
  <si>
    <t>УралЭлектроМедь</t>
  </si>
  <si>
    <t>Верхняя Пышма</t>
  </si>
  <si>
    <t>Свердловская обл.</t>
  </si>
  <si>
    <t>Панковская</t>
  </si>
  <si>
    <t>СДЮСШОР-2 ШВСМ</t>
  </si>
  <si>
    <t>Громов Н.Б.</t>
  </si>
  <si>
    <t>Следникова</t>
  </si>
  <si>
    <t>Наталия</t>
  </si>
  <si>
    <t>Жукова Т.Г.</t>
  </si>
  <si>
    <t>Хазова</t>
  </si>
  <si>
    <t>Громов Н.Б., Гайдуков Э.А.</t>
  </si>
  <si>
    <t>Шелехова</t>
  </si>
  <si>
    <t>Сапожников В.П.</t>
  </si>
  <si>
    <t>Петрик</t>
  </si>
  <si>
    <t>20.</t>
  </si>
  <si>
    <t>Игнатьев</t>
  </si>
  <si>
    <t>Тихон</t>
  </si>
  <si>
    <t>08.</t>
  </si>
  <si>
    <t>Бармин Ф.И., Коростелев А.В.</t>
  </si>
  <si>
    <t>Ульянов</t>
  </si>
  <si>
    <t>Бармин Ф.И., Буянкин В.И.</t>
  </si>
  <si>
    <t>Бармин Ф.И. Плотников П.Н.</t>
  </si>
  <si>
    <t>Годунова</t>
  </si>
  <si>
    <t>Ларина</t>
  </si>
  <si>
    <t>Фролова</t>
  </si>
  <si>
    <t>Инна</t>
  </si>
  <si>
    <t>11.</t>
  </si>
  <si>
    <t>Орлов</t>
  </si>
  <si>
    <t>Бармин Ф.И., Плотников П.И.</t>
  </si>
  <si>
    <t>Антонов</t>
  </si>
  <si>
    <t>Фролова Т.С., Лисканюк Д.И., Агапова Л.И.</t>
  </si>
  <si>
    <t>Мельникова</t>
  </si>
  <si>
    <t>МПГУ</t>
  </si>
  <si>
    <t>Поляков</t>
  </si>
  <si>
    <t>Георгий</t>
  </si>
  <si>
    <t>Арсений</t>
  </si>
  <si>
    <t>Петришина</t>
  </si>
  <si>
    <t>Анжела</t>
  </si>
  <si>
    <t>29.</t>
  </si>
  <si>
    <t>Эйхман</t>
  </si>
  <si>
    <t>Рогова</t>
  </si>
  <si>
    <t>Диана</t>
  </si>
  <si>
    <t>Крюкова</t>
  </si>
  <si>
    <t>Жилина</t>
  </si>
  <si>
    <t>Чекаленко</t>
  </si>
  <si>
    <t>Ратников</t>
  </si>
  <si>
    <t>ДЮСШ</t>
  </si>
  <si>
    <t>Исмаилов</t>
  </si>
  <si>
    <t>ЦСКА</t>
  </si>
  <si>
    <t>СДЮШОР</t>
  </si>
  <si>
    <t>Богатырев П.И., Злобин В.С.</t>
  </si>
  <si>
    <t>1 мая 2011 года, РГШ "Столица", Узкое, ЮЗАО, Москва</t>
  </si>
  <si>
    <t>А.А. Фокина</t>
  </si>
  <si>
    <t>Командный Чемпионат России * Командное Первенство ВФЛА среди юниоров, юниорок, юношей и девушек
4 этап Гран-При России * Открытые Московские соревнования * XVI Открытое Первенство ЮЗАО г.Москвы
по горному бегу (вверх-вниз)
Парсек-Трофи №39</t>
  </si>
  <si>
    <t>Главный секретарь Командного Чемпионата и Первенств России</t>
  </si>
  <si>
    <t>Е.С. Ермаченко</t>
  </si>
  <si>
    <t>Фролова Т.С., Щёголева Н.П.</t>
  </si>
  <si>
    <t xml:space="preserve"> Открытые Московские соревнования * XVI Открытое Первенство ЮЗАО г.Москвы
по горному бегу (вверх-вниз)
"Парсек-Трофи" №39</t>
  </si>
  <si>
    <t>Д1</t>
  </si>
  <si>
    <t>Д2</t>
  </si>
  <si>
    <t>Д3</t>
  </si>
  <si>
    <t>Д4</t>
  </si>
  <si>
    <t>М1</t>
  </si>
  <si>
    <t>М2</t>
  </si>
  <si>
    <t>М3</t>
  </si>
  <si>
    <t>М4</t>
  </si>
  <si>
    <t>Юк</t>
  </si>
  <si>
    <t>Юр</t>
  </si>
  <si>
    <t>Ж</t>
  </si>
  <si>
    <t>М вет</t>
  </si>
  <si>
    <t>М абс</t>
  </si>
  <si>
    <t>КОМАНДНЫЙ ПРОТОКОЛ ПАРСЕК-ТРОФИ (по территориям)</t>
  </si>
  <si>
    <t>Сумма</t>
  </si>
  <si>
    <t>Девушки (1994-1995 гг.р.) (зачет по 2 участникам из 3)</t>
  </si>
  <si>
    <t>Юноши (1994-1995 гг.р.) (зачет по 2 участникам из 3)</t>
  </si>
  <si>
    <t>Юниорки (1992-1993 гг.р.) (зачет по 2 участникам из 3)</t>
  </si>
  <si>
    <t>Женщины  (зачет по 3 участникам из 4)</t>
  </si>
  <si>
    <t>Мужчины  (зачет по 3 участникам из 4)</t>
  </si>
  <si>
    <t>Командный Чемпионат России * Командное Первенство ВФЛА среди юниоров, юниорок, юношей и девушек * 4 этап Гран-При России 
 Открытые Московские соревнования * XVI Открытое Первенство ЮЗАО г.Москвы
по горному бегу (вверх-вниз)
Парсек-Трофи №39</t>
  </si>
  <si>
    <t>КОМАНДНЫЙ ЧЕМПИОНАТ РОССИИ И ПЕРВЕНСТВА ВФЛА</t>
  </si>
  <si>
    <t>Главный судья Чемпионата России и Первенств ВФЛА</t>
  </si>
  <si>
    <t>Моисеева</t>
  </si>
  <si>
    <t>ЮМ Спартак</t>
  </si>
  <si>
    <t>Козырева</t>
  </si>
  <si>
    <t>Кошевой</t>
  </si>
  <si>
    <t>23.</t>
  </si>
  <si>
    <t>СК Антарес</t>
  </si>
  <si>
    <t>Вещиков</t>
  </si>
  <si>
    <t>22.</t>
  </si>
  <si>
    <t>Буревестник</t>
  </si>
  <si>
    <t>Юхнович</t>
  </si>
  <si>
    <t>Станислав</t>
  </si>
  <si>
    <t>Сергиев Посад</t>
  </si>
  <si>
    <t>Сизоненко</t>
  </si>
  <si>
    <t>СК Антарес-УОР2</t>
  </si>
  <si>
    <t>Фрязино-Москва</t>
  </si>
  <si>
    <t>Скворцов</t>
  </si>
  <si>
    <t>Серебрякова</t>
  </si>
  <si>
    <t>21.</t>
  </si>
  <si>
    <t>Карамышев</t>
  </si>
  <si>
    <t>Баязитова</t>
  </si>
  <si>
    <t>Аида</t>
  </si>
  <si>
    <t>Пензикова</t>
  </si>
  <si>
    <t>Гончарова</t>
  </si>
  <si>
    <t>Ульяна</t>
  </si>
  <si>
    <t>Коробейникова</t>
  </si>
  <si>
    <t>Иванова</t>
  </si>
  <si>
    <t>Серов</t>
  </si>
  <si>
    <t>Феофилатов</t>
  </si>
  <si>
    <t>Валерий</t>
  </si>
  <si>
    <t>Нокель</t>
  </si>
  <si>
    <t>Варламов</t>
  </si>
  <si>
    <t>Радюк</t>
  </si>
  <si>
    <t>31.</t>
  </si>
  <si>
    <t>05.</t>
  </si>
  <si>
    <t>Бармин</t>
  </si>
  <si>
    <t>Федор</t>
  </si>
  <si>
    <t>Югай</t>
  </si>
  <si>
    <t>Кутузово Маяк</t>
  </si>
  <si>
    <t>Подольск</t>
  </si>
  <si>
    <t>Чекнов</t>
  </si>
  <si>
    <t>Папченкова</t>
  </si>
  <si>
    <t>Артебянина</t>
  </si>
  <si>
    <t>Легков</t>
  </si>
  <si>
    <t>Езерский</t>
  </si>
  <si>
    <t>26.</t>
  </si>
  <si>
    <t>Плющай</t>
  </si>
  <si>
    <t>Вадим</t>
  </si>
  <si>
    <t>Реутин</t>
  </si>
  <si>
    <t>Артебякин</t>
  </si>
  <si>
    <t>Ганушкин</t>
  </si>
  <si>
    <t>Михайлев</t>
  </si>
  <si>
    <t>Тамбовцев</t>
  </si>
  <si>
    <t>Лисицын</t>
  </si>
  <si>
    <t>Пезиков</t>
  </si>
  <si>
    <t>Степан</t>
  </si>
  <si>
    <t>16.</t>
  </si>
  <si>
    <t>Гуринович</t>
  </si>
  <si>
    <t>14.</t>
  </si>
  <si>
    <t>Мамедов</t>
  </si>
  <si>
    <t>Рашид</t>
  </si>
  <si>
    <t>Игнатченко</t>
  </si>
  <si>
    <t>Шубенкин</t>
  </si>
  <si>
    <t>Н.Новгород</t>
  </si>
  <si>
    <t>Нижегородская обл.</t>
  </si>
  <si>
    <t>Шубенкин В.В.</t>
  </si>
  <si>
    <t>Семушкин</t>
  </si>
  <si>
    <t>НП СОЦ Металург</t>
  </si>
  <si>
    <t>Выкса</t>
  </si>
  <si>
    <t>Абрамов Е,А.</t>
  </si>
  <si>
    <t>Черкасина</t>
  </si>
  <si>
    <t>н/я</t>
  </si>
  <si>
    <t>снят</t>
  </si>
  <si>
    <t>Лихачева</t>
  </si>
  <si>
    <t>Фомичева</t>
  </si>
  <si>
    <t>Венжега</t>
  </si>
  <si>
    <t>Вещикова</t>
  </si>
  <si>
    <t>Лебедев</t>
  </si>
  <si>
    <t>Береза</t>
  </si>
  <si>
    <t>Легкова</t>
  </si>
  <si>
    <t>Лихачев</t>
  </si>
  <si>
    <t>Зуев</t>
  </si>
  <si>
    <t>Пензиков</t>
  </si>
  <si>
    <t>Иннокентий</t>
  </si>
  <si>
    <t>Габулина</t>
  </si>
  <si>
    <t>Металлург</t>
  </si>
  <si>
    <t>Абрамова М.С.</t>
  </si>
  <si>
    <t>Волкова</t>
  </si>
  <si>
    <t>Рысаева</t>
  </si>
  <si>
    <t>Посохин</t>
  </si>
  <si>
    <t>Дулуб М.В.</t>
  </si>
  <si>
    <t>Бычков</t>
  </si>
  <si>
    <t>01.19.1992</t>
  </si>
  <si>
    <t>Абрамов Е.А.</t>
  </si>
  <si>
    <t>Коломна</t>
  </si>
  <si>
    <t>Копорева</t>
  </si>
  <si>
    <t>СДЮШОР№3-ТГУ</t>
  </si>
  <si>
    <t>Самарская-2</t>
  </si>
  <si>
    <t>Хоменко С.В.,
Сорокин А.А.</t>
  </si>
  <si>
    <t>КСДЮШОР, ШВСМ, Динамо</t>
  </si>
  <si>
    <t>Самарская-1</t>
  </si>
  <si>
    <t>МСМК</t>
  </si>
  <si>
    <t>Тимофеев В.П., Тимофеева И.Н.</t>
  </si>
  <si>
    <t>Буравова</t>
  </si>
  <si>
    <t>ШВСМ, р\а</t>
  </si>
  <si>
    <t>Тимофеев В.П., Тимофеева И.Н., Матрин В.А.</t>
  </si>
  <si>
    <t>Абдулова</t>
  </si>
  <si>
    <t>Гульнара</t>
  </si>
  <si>
    <t>Мазалевская Я.А.</t>
  </si>
  <si>
    <t>Ростовцева</t>
  </si>
  <si>
    <t>Алексеев</t>
  </si>
  <si>
    <t>Белоусов</t>
  </si>
  <si>
    <t>Хоменко С.В., Сорокоин А.А.</t>
  </si>
  <si>
    <t>Сорокин</t>
  </si>
  <si>
    <t>ХоменкоС.В.</t>
  </si>
  <si>
    <t>Хоменко</t>
  </si>
  <si>
    <t>КСДЮШОР_ТГУ</t>
  </si>
  <si>
    <t>Солнцев В.П.</t>
  </si>
  <si>
    <t>Алисов</t>
  </si>
  <si>
    <t xml:space="preserve">Ватамановская </t>
  </si>
  <si>
    <t>Абрамов</t>
  </si>
  <si>
    <t>Абрамовы А.В и М.С.</t>
  </si>
  <si>
    <t>Свидов</t>
  </si>
  <si>
    <t>с/к "Авангард</t>
  </si>
  <si>
    <t>Умеренков М.В.</t>
  </si>
  <si>
    <t>Норинский</t>
  </si>
  <si>
    <t>КСДЮШОР-1</t>
  </si>
  <si>
    <t>Кулебаки</t>
  </si>
  <si>
    <t>Лунев А.В.</t>
  </si>
  <si>
    <t>Жаворонков</t>
  </si>
  <si>
    <t>Абрамов А.В.</t>
  </si>
  <si>
    <t>Жигунов</t>
  </si>
  <si>
    <t>ШВСМ, Динамо</t>
  </si>
  <si>
    <t>Тимофеев В.П., Тимофеева И.Н., Понаморенко Н.А.</t>
  </si>
  <si>
    <t>Носков</t>
  </si>
  <si>
    <t>Денисов</t>
  </si>
  <si>
    <t>Ролинский</t>
  </si>
  <si>
    <t>Тарас</t>
  </si>
  <si>
    <t>Иброхимов</t>
  </si>
  <si>
    <t>Джамшед</t>
  </si>
  <si>
    <t>УДАРНИК</t>
  </si>
  <si>
    <t>Исфара</t>
  </si>
  <si>
    <t>Таджикистан</t>
  </si>
  <si>
    <t>Повалишин</t>
  </si>
  <si>
    <t>Люберцы</t>
  </si>
  <si>
    <t>Трощенко</t>
  </si>
  <si>
    <t>Соломон</t>
  </si>
  <si>
    <t>сошел</t>
  </si>
  <si>
    <t>Ярославская область</t>
  </si>
  <si>
    <t>Самарская область-1</t>
  </si>
  <si>
    <t>Нижегородская область</t>
  </si>
  <si>
    <t>Самарская область-2</t>
  </si>
  <si>
    <t>Жаворонкова</t>
  </si>
  <si>
    <t>(Иванова Марина, Жаворонкова Александра, Челышева Анастасия, Захарова Виктория)</t>
  </si>
  <si>
    <t>(Буравова Надежда, Абдулова Гульнара, Буравова Светлана, Копорева Инна)</t>
  </si>
  <si>
    <t>Москва 1</t>
  </si>
  <si>
    <t>Псковская область</t>
  </si>
  <si>
    <t>Фролова, РомашкоМ.А.</t>
  </si>
  <si>
    <t>Тверская область</t>
  </si>
  <si>
    <t>Московская область</t>
  </si>
  <si>
    <t>Пензенская область</t>
  </si>
  <si>
    <t>Владимирская область</t>
  </si>
  <si>
    <t>Самарская область</t>
  </si>
  <si>
    <t>Свердловская область</t>
  </si>
  <si>
    <t>20+5</t>
  </si>
  <si>
    <t>Рефери</t>
  </si>
  <si>
    <t>А.Ю. Попов</t>
  </si>
  <si>
    <t>ДООЦ (Опочка)</t>
  </si>
  <si>
    <t>Кристина (Нелидово)</t>
  </si>
  <si>
    <t>СДЮСШОР-24 (Москва)</t>
  </si>
  <si>
    <t>СК Антарес-УОР2 (Фрязино-Москва)</t>
  </si>
  <si>
    <t>ЮМ Спартак (Москва)</t>
  </si>
  <si>
    <t>ДЮСШ (Нижнеломовский р-н)</t>
  </si>
  <si>
    <t>ДЮСШ (Чехов)</t>
  </si>
  <si>
    <t>МПГУ (Москва)</t>
  </si>
  <si>
    <t>Буревестник (Москва)</t>
  </si>
  <si>
    <t>Парсек (Москва)</t>
  </si>
  <si>
    <t>ДОО СК (Владимир)</t>
  </si>
  <si>
    <t>Ирида (Климовск)</t>
  </si>
  <si>
    <t>ДЮСШ (МО)</t>
  </si>
  <si>
    <t>Металлург (Выкса)</t>
  </si>
  <si>
    <t>СДЮСШОР-2 (Рыбинск)</t>
  </si>
  <si>
    <t>СДЮСШОР (МО)</t>
  </si>
  <si>
    <t>КСДЮШОР,ШВСМ,Динамо (Тольятти)</t>
  </si>
  <si>
    <t>СДЮСШОР-2, ШВСМ (Рыбинск)</t>
  </si>
  <si>
    <t>ШВСМ, р/а</t>
  </si>
  <si>
    <t>Факел (Москва)</t>
  </si>
  <si>
    <t>СК Даниловец (п. Пречистое)</t>
  </si>
  <si>
    <t>УралЭлектроМедь (Верхняя Пышма)</t>
  </si>
  <si>
    <t>СК Авангард (Н.Новгород)</t>
  </si>
  <si>
    <t>КСДШОР-1 (Кулебаки)</t>
  </si>
  <si>
    <t>СДЮСШОР-19 (Ярославль)</t>
  </si>
  <si>
    <t>Легкова Н.В.</t>
  </si>
  <si>
    <t>Харитонов О.</t>
  </si>
  <si>
    <t>(Хрящева Анна, Мельнкова Наталия, Соколова Ирина)</t>
  </si>
  <si>
    <t>(Лихачева Мария, Фомичева Виктория)</t>
  </si>
  <si>
    <t>(Рогова Диана, Павлова Екатерина)</t>
  </si>
  <si>
    <t>(Лихачев Павел, Зуев Владислав, Береза Максим)</t>
  </si>
  <si>
    <t>(Ульянов Денис, Ручнов Аркадий, Козлов Антон)</t>
  </si>
  <si>
    <t>(Гурьянова Валерия, Васильева Светлана)</t>
  </si>
  <si>
    <t>(Рысаева Валерия, Габдулина Дина, Волкова Елена)</t>
  </si>
  <si>
    <t>(Шубенкин Александр, Семушкин Артем, Посохин Игорь, Бычков Артем)</t>
  </si>
  <si>
    <t>(Панковская Ирина, Хазова Юлия, Следникова Наталия, Соколова Ольга)</t>
  </si>
  <si>
    <t>(Носков Михаил, Денисов Константин, Ролинский Тарас, Сорокин Антон)</t>
  </si>
  <si>
    <t>(Антонов Сергей, Самсонов Роман, Аминев Айнур)</t>
  </si>
  <si>
    <t>(Смирнов Андрей, Рябинин Николай, Гусев  Роман, Корсков Владимир)</t>
  </si>
  <si>
    <t>(Жигунов Эдуард, Хоменко Сергей, Плотников Юрий, Белоусов Егор)</t>
  </si>
  <si>
    <t>(Свиридов Алексей, Норинский Сергей, Абрамов Евгений, Жаворонков Сергей)</t>
  </si>
  <si>
    <t>СДЮШОР №3 ТГУ (Тольятти)</t>
  </si>
  <si>
    <t>17-19</t>
  </si>
  <si>
    <t>20-21</t>
  </si>
  <si>
    <t>23-25</t>
  </si>
  <si>
    <t xml:space="preserve">Главный судья </t>
  </si>
  <si>
    <t xml:space="preserve">Главный секретарь </t>
  </si>
  <si>
    <t xml:space="preserve"> Открытые Московские соревнования
XVI Открытое Первенство ЮЗАО г.Москвы
по горному бегу (вверх-вниз)
Парсек-Трофи №39</t>
  </si>
  <si>
    <t>КСДЮШОР-ТГУ (Тольятти)</t>
  </si>
  <si>
    <t>Министерство спорта, туризма и молодежной политики * ФГУ Центр спортивной подготовки * Всероссийская Федерация Легкой Атлетики
Департамент физической культуры и спорта  г.Москвы * Федерация Легкой Атлетики г.Москвы * Управление и центр  физической культуры и спорта ЮЗАО г.Москвы
СК "Старт" * НПЦ Автоматики и приборостроения  * РОО "Клуб «Парсек»"</t>
  </si>
  <si>
    <t>Технический делегат ВФЛА</t>
  </si>
  <si>
    <t>Шаламова Н.</t>
  </si>
  <si>
    <t>Ватамановская Е.</t>
  </si>
  <si>
    <t>Кабанович Н.А., Васильева О.М.</t>
  </si>
  <si>
    <t>Феофилактов В.В.</t>
  </si>
  <si>
    <t>Немуров В.М.</t>
  </si>
  <si>
    <t>Юниоры (1992-1993 гг.р.) (зачет по 3 участникам из 4)</t>
  </si>
  <si>
    <t>Женщины (открытый старт), 2270м (166м вверх, 166м вниз)</t>
  </si>
  <si>
    <t>Мужчины (открытый старт), 2270м (166м вверх, 166м вниз)</t>
  </si>
  <si>
    <t>Девочки 2000 г.р. и младше, 2270м (166м вверх, 166м вниз)</t>
  </si>
  <si>
    <t>Девочки 1998-1999 г.р., 2270м (166м вверх, 166м вниз)</t>
  </si>
  <si>
    <t>Девочки 1996-1997 г.р., 2270м (166м вверх, 166м вниз)</t>
  </si>
  <si>
    <t>Мальчики 2000 г.р. и младше, 2270м (166м вверх, 166м вниз)</t>
  </si>
  <si>
    <t>Мальчики 1996-1997 г.р., 2270м (166м вверх, 166м вниз)</t>
  </si>
  <si>
    <t>Хрящева</t>
  </si>
  <si>
    <t>Девушки 1994-1995 г.р., 2270м (166м вверх, 166м вниз)</t>
  </si>
  <si>
    <t>Юноши 1994-1995 г.р., 4540м (332м вверх, 332м вниз)</t>
  </si>
  <si>
    <t>Юниорки 1992-1993 г.р., 4540м (332м вверх, 332м вниз)</t>
  </si>
  <si>
    <t>Юниоры 1992-1993 г.р., 9080м (664м вверх, 664м вниз)</t>
  </si>
  <si>
    <t>Женщины, 9080м (664м вверх, 664м вниз)</t>
  </si>
  <si>
    <t>Мужчины (ветераны), 9080м (664м вверх, 664м вниз)</t>
  </si>
  <si>
    <t>Мужчины, 13620м (996м вверх, 996м вниз)</t>
  </si>
</sst>
</file>

<file path=xl/styles.xml><?xml version="1.0" encoding="utf-8"?>
<styleSheet xmlns="http://schemas.openxmlformats.org/spreadsheetml/2006/main">
  <numFmts count="1">
    <numFmt numFmtId="164" formatCode="mm:ss.0;@"/>
  </numFmts>
  <fonts count="25">
    <font>
      <sz val="10"/>
      <name val="Arial"/>
      <charset val="204"/>
    </font>
    <font>
      <sz val="10"/>
      <name val="Arial"/>
      <charset val="204"/>
    </font>
    <font>
      <b/>
      <sz val="10"/>
      <name val="Tahoma"/>
      <family val="2"/>
      <charset val="204"/>
    </font>
    <font>
      <b/>
      <sz val="10"/>
      <name val="Arial"/>
      <family val="2"/>
      <charset val="204"/>
    </font>
    <font>
      <b/>
      <i/>
      <sz val="10"/>
      <name val="Tahoma"/>
      <family val="2"/>
      <charset val="204"/>
    </font>
    <font>
      <b/>
      <sz val="8"/>
      <name val="Arial"/>
      <family val="2"/>
      <charset val="204"/>
    </font>
    <font>
      <b/>
      <sz val="10"/>
      <name val="Verdana"/>
      <family val="2"/>
      <charset val="204"/>
    </font>
    <font>
      <b/>
      <sz val="11"/>
      <name val="Verdana"/>
      <family val="2"/>
      <charset val="204"/>
    </font>
    <font>
      <i/>
      <sz val="10"/>
      <name val="Arial"/>
      <family val="2"/>
      <charset val="204"/>
    </font>
    <font>
      <b/>
      <sz val="9"/>
      <name val="Tahoma"/>
      <family val="2"/>
      <charset val="204"/>
    </font>
    <font>
      <sz val="9"/>
      <name val="Arial"/>
      <charset val="204"/>
    </font>
    <font>
      <b/>
      <sz val="7"/>
      <name val="Verdana"/>
      <family val="2"/>
      <charset val="204"/>
    </font>
    <font>
      <sz val="7"/>
      <name val="Arial"/>
      <charset val="204"/>
    </font>
    <font>
      <i/>
      <sz val="9"/>
      <name val="Arial"/>
      <charset val="204"/>
    </font>
    <font>
      <b/>
      <sz val="9"/>
      <name val="Arial"/>
      <charset val="204"/>
    </font>
    <font>
      <sz val="11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8"/>
      <name val="Arial"/>
      <charset val="204"/>
    </font>
    <font>
      <b/>
      <sz val="9"/>
      <name val="Arial"/>
      <family val="2"/>
      <charset val="204"/>
    </font>
    <font>
      <b/>
      <sz val="6"/>
      <name val="Arial"/>
      <family val="2"/>
      <charset val="204"/>
    </font>
    <font>
      <sz val="11"/>
      <name val="Arial"/>
      <family val="2"/>
      <charset val="204"/>
    </font>
    <font>
      <i/>
      <sz val="8"/>
      <name val="Times New Roman"/>
      <family val="1"/>
      <charset val="204"/>
    </font>
    <font>
      <sz val="11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0" fillId="0" borderId="0" xfId="0" applyNumberForma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5" fillId="0" borderId="1" xfId="0" applyFont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0" fillId="0" borderId="0" xfId="0" applyFont="1" applyAlignment="1">
      <alignment vertical="center" shrinkToFit="1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14" fontId="0" fillId="0" borderId="0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10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0" fontId="15" fillId="0" borderId="0" xfId="0" applyFont="1" applyAlignment="1">
      <alignment vertical="top"/>
    </xf>
    <xf numFmtId="0" fontId="15" fillId="0" borderId="4" xfId="0" applyFont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0" fontId="15" fillId="0" borderId="5" xfId="0" applyFont="1" applyBorder="1" applyAlignment="1">
      <alignment horizontal="center" vertical="top"/>
    </xf>
    <xf numFmtId="0" fontId="15" fillId="0" borderId="6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0" fillId="0" borderId="0" xfId="0" applyFont="1" applyBorder="1" applyAlignment="1">
      <alignment vertical="top"/>
    </xf>
    <xf numFmtId="0" fontId="0" fillId="0" borderId="0" xfId="0" applyFill="1" applyBorder="1" applyAlignment="1">
      <alignment vertical="center"/>
    </xf>
    <xf numFmtId="0" fontId="0" fillId="0" borderId="3" xfId="0" applyNumberForma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 shrinkToFit="1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21" fontId="0" fillId="0" borderId="7" xfId="0" applyNumberFormat="1" applyBorder="1" applyAlignment="1">
      <alignment horizontal="center" vertical="center"/>
    </xf>
    <xf numFmtId="21" fontId="0" fillId="0" borderId="0" xfId="0" applyNumberFormat="1" applyBorder="1" applyAlignment="1">
      <alignment horizontal="center" vertical="center"/>
    </xf>
    <xf numFmtId="21" fontId="0" fillId="0" borderId="8" xfId="0" applyNumberFormat="1" applyBorder="1" applyAlignment="1">
      <alignment horizontal="center" vertical="center"/>
    </xf>
    <xf numFmtId="21" fontId="0" fillId="0" borderId="10" xfId="0" applyNumberFormat="1" applyBorder="1" applyAlignment="1">
      <alignment horizontal="center" vertical="center"/>
    </xf>
    <xf numFmtId="21" fontId="0" fillId="0" borderId="6" xfId="0" applyNumberFormat="1" applyBorder="1" applyAlignment="1">
      <alignment horizontal="center" vertical="center"/>
    </xf>
    <xf numFmtId="0" fontId="12" fillId="0" borderId="0" xfId="0" applyNumberFormat="1" applyFont="1" applyAlignment="1">
      <alignment vertical="center"/>
    </xf>
    <xf numFmtId="0" fontId="7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 shrinkToFit="1"/>
    </xf>
    <xf numFmtId="0" fontId="2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vertical="center" wrapText="1"/>
    </xf>
    <xf numFmtId="0" fontId="6" fillId="0" borderId="0" xfId="0" applyNumberFormat="1" applyFont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vertical="center"/>
    </xf>
    <xf numFmtId="0" fontId="0" fillId="0" borderId="0" xfId="0" applyNumberFormat="1" applyAlignment="1">
      <alignment vertical="center" shrinkToFit="1"/>
    </xf>
    <xf numFmtId="0" fontId="0" fillId="0" borderId="0" xfId="0" applyNumberFormat="1" applyAlignment="1">
      <alignment horizontal="right" vertical="center"/>
    </xf>
    <xf numFmtId="0" fontId="10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shrinkToFit="1"/>
    </xf>
    <xf numFmtId="0" fontId="0" fillId="0" borderId="4" xfId="0" applyNumberForma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Border="1" applyAlignment="1">
      <alignment vertical="center" shrinkToFit="1"/>
    </xf>
    <xf numFmtId="0" fontId="0" fillId="0" borderId="0" xfId="0" applyNumberFormat="1" applyBorder="1" applyAlignment="1">
      <alignment horizontal="right" vertical="center"/>
    </xf>
    <xf numFmtId="0" fontId="10" fillId="0" borderId="8" xfId="0" applyNumberFormat="1" applyFont="1" applyBorder="1" applyAlignment="1">
      <alignment vertical="center" wrapText="1"/>
    </xf>
    <xf numFmtId="0" fontId="0" fillId="0" borderId="5" xfId="0" applyNumberFormat="1" applyBorder="1" applyAlignment="1">
      <alignment horizontal="center" vertical="center"/>
    </xf>
    <xf numFmtId="0" fontId="0" fillId="0" borderId="6" xfId="0" applyNumberFormat="1" applyBorder="1" applyAlignment="1">
      <alignment vertical="center"/>
    </xf>
    <xf numFmtId="0" fontId="0" fillId="0" borderId="6" xfId="0" applyNumberFormat="1" applyBorder="1" applyAlignment="1">
      <alignment vertical="center" shrinkToFit="1"/>
    </xf>
    <xf numFmtId="0" fontId="0" fillId="0" borderId="6" xfId="0" applyNumberFormat="1" applyBorder="1" applyAlignment="1">
      <alignment horizontal="right" vertical="center"/>
    </xf>
    <xf numFmtId="0" fontId="10" fillId="0" borderId="10" xfId="0" applyNumberFormat="1" applyFont="1" applyBorder="1" applyAlignment="1">
      <alignment vertical="center" wrapText="1"/>
    </xf>
    <xf numFmtId="0" fontId="16" fillId="0" borderId="0" xfId="0" applyNumberFormat="1" applyFont="1" applyBorder="1" applyAlignment="1">
      <alignment vertical="center"/>
    </xf>
    <xf numFmtId="0" fontId="16" fillId="0" borderId="0" xfId="0" applyNumberFormat="1" applyFont="1" applyBorder="1" applyAlignment="1">
      <alignment vertical="center" shrinkToFit="1"/>
    </xf>
    <xf numFmtId="0" fontId="16" fillId="0" borderId="0" xfId="0" applyNumberFormat="1" applyFont="1" applyBorder="1" applyAlignment="1">
      <alignment horizontal="center" vertical="center"/>
    </xf>
    <xf numFmtId="0" fontId="17" fillId="0" borderId="8" xfId="0" applyNumberFormat="1" applyFont="1" applyBorder="1" applyAlignment="1">
      <alignment vertical="center" wrapText="1"/>
    </xf>
    <xf numFmtId="0" fontId="5" fillId="0" borderId="9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16" fillId="0" borderId="3" xfId="0" applyNumberFormat="1" applyFont="1" applyBorder="1" applyAlignment="1">
      <alignment vertical="center"/>
    </xf>
    <xf numFmtId="0" fontId="0" fillId="0" borderId="3" xfId="0" applyNumberFormat="1" applyBorder="1" applyAlignment="1">
      <alignment horizontal="right" vertical="center"/>
    </xf>
    <xf numFmtId="0" fontId="1" fillId="0" borderId="0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/>
    </xf>
    <xf numFmtId="0" fontId="1" fillId="0" borderId="6" xfId="0" applyNumberFormat="1" applyFont="1" applyBorder="1" applyAlignment="1">
      <alignment horizontal="right" vertical="center"/>
    </xf>
    <xf numFmtId="0" fontId="0" fillId="0" borderId="0" xfId="0" applyNumberFormat="1" applyBorder="1" applyAlignment="1">
      <alignment horizontal="left" vertical="center"/>
    </xf>
    <xf numFmtId="0" fontId="1" fillId="0" borderId="6" xfId="0" applyNumberFormat="1" applyFont="1" applyBorder="1" applyAlignment="1">
      <alignment horizontal="center" vertical="center"/>
    </xf>
    <xf numFmtId="0" fontId="10" fillId="0" borderId="6" xfId="0" applyNumberFormat="1" applyFont="1" applyBorder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horizontal="left" vertical="center"/>
    </xf>
    <xf numFmtId="0" fontId="10" fillId="0" borderId="0" xfId="0" applyNumberFormat="1" applyFont="1" applyAlignment="1">
      <alignment vertical="center"/>
    </xf>
    <xf numFmtId="0" fontId="10" fillId="0" borderId="0" xfId="0" applyNumberFormat="1" applyFont="1" applyAlignment="1">
      <alignment horizontal="right" vertical="center"/>
    </xf>
    <xf numFmtId="0" fontId="13" fillId="0" borderId="0" xfId="0" applyNumberFormat="1" applyFont="1" applyAlignment="1">
      <alignment horizontal="left" vertical="center"/>
    </xf>
    <xf numFmtId="0" fontId="14" fillId="0" borderId="0" xfId="0" applyNumberFormat="1" applyFont="1" applyAlignment="1">
      <alignment horizontal="right" vertical="center"/>
    </xf>
    <xf numFmtId="0" fontId="10" fillId="0" borderId="0" xfId="0" applyNumberFormat="1" applyFont="1" applyAlignment="1">
      <alignment vertical="center" shrinkToFit="1"/>
    </xf>
    <xf numFmtId="0" fontId="13" fillId="0" borderId="0" xfId="0" applyNumberFormat="1" applyFont="1" applyAlignment="1">
      <alignment horizontal="left" vertical="center" indent="1"/>
    </xf>
    <xf numFmtId="0" fontId="16" fillId="0" borderId="0" xfId="0" applyFont="1" applyBorder="1" applyAlignment="1">
      <alignment shrinkToFit="1"/>
    </xf>
    <xf numFmtId="0" fontId="16" fillId="0" borderId="6" xfId="0" applyNumberFormat="1" applyFont="1" applyBorder="1" applyAlignment="1">
      <alignment horizontal="center" vertical="center"/>
    </xf>
    <xf numFmtId="0" fontId="16" fillId="0" borderId="0" xfId="0" applyNumberFormat="1" applyFont="1" applyBorder="1" applyAlignment="1">
      <alignment horizontal="left" vertical="center"/>
    </xf>
    <xf numFmtId="0" fontId="16" fillId="0" borderId="6" xfId="0" applyNumberFormat="1" applyFont="1" applyBorder="1" applyAlignment="1">
      <alignment horizontal="left" vertical="center"/>
    </xf>
    <xf numFmtId="0" fontId="19" fillId="0" borderId="0" xfId="0" applyFont="1" applyBorder="1" applyAlignment="1">
      <alignment vertical="center"/>
    </xf>
    <xf numFmtId="0" fontId="0" fillId="0" borderId="8" xfId="0" applyNumberFormat="1" applyBorder="1" applyAlignment="1">
      <alignment vertical="center"/>
    </xf>
    <xf numFmtId="0" fontId="16" fillId="0" borderId="8" xfId="0" applyNumberFormat="1" applyFont="1" applyBorder="1" applyAlignment="1">
      <alignment horizontal="left" vertical="center"/>
    </xf>
    <xf numFmtId="0" fontId="16" fillId="0" borderId="8" xfId="0" applyNumberFormat="1" applyFont="1" applyBorder="1" applyAlignment="1">
      <alignment horizontal="center" vertical="center"/>
    </xf>
    <xf numFmtId="0" fontId="18" fillId="0" borderId="8" xfId="0" applyNumberFormat="1" applyFont="1" applyBorder="1" applyAlignment="1">
      <alignment vertical="center" wrapText="1"/>
    </xf>
    <xf numFmtId="0" fontId="16" fillId="0" borderId="8" xfId="0" applyNumberFormat="1" applyFont="1" applyBorder="1" applyAlignment="1">
      <alignment vertical="center" wrapText="1"/>
    </xf>
    <xf numFmtId="0" fontId="16" fillId="0" borderId="4" xfId="0" applyFont="1" applyBorder="1" applyAlignment="1">
      <alignment horizontal="center" vertical="center"/>
    </xf>
    <xf numFmtId="21" fontId="16" fillId="0" borderId="0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0" fillId="0" borderId="8" xfId="0" applyNumberForma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16" fillId="0" borderId="4" xfId="0" applyNumberFormat="1" applyFont="1" applyBorder="1" applyAlignment="1">
      <alignment horizontal="center" vertical="center"/>
    </xf>
    <xf numFmtId="0" fontId="16" fillId="0" borderId="0" xfId="0" applyNumberFormat="1" applyFont="1" applyBorder="1" applyAlignment="1">
      <alignment horizontal="center" vertical="center" shrinkToFit="1"/>
    </xf>
    <xf numFmtId="0" fontId="16" fillId="0" borderId="0" xfId="0" applyNumberFormat="1" applyFont="1" applyBorder="1" applyAlignment="1">
      <alignment horizontal="left" vertical="center" shrinkToFit="1"/>
    </xf>
    <xf numFmtId="0" fontId="0" fillId="0" borderId="3" xfId="0" applyNumberFormat="1" applyBorder="1" applyAlignment="1">
      <alignment vertical="center"/>
    </xf>
    <xf numFmtId="0" fontId="0" fillId="0" borderId="3" xfId="0" applyNumberFormat="1" applyBorder="1" applyAlignment="1">
      <alignment vertical="center" shrinkToFit="1"/>
    </xf>
    <xf numFmtId="0" fontId="10" fillId="0" borderId="3" xfId="0" applyNumberFormat="1" applyFont="1" applyBorder="1" applyAlignment="1">
      <alignment vertical="center" wrapText="1"/>
    </xf>
    <xf numFmtId="0" fontId="16" fillId="0" borderId="0" xfId="0" applyNumberFormat="1" applyFont="1" applyAlignment="1">
      <alignment vertical="center"/>
    </xf>
    <xf numFmtId="14" fontId="0" fillId="0" borderId="6" xfId="0" applyNumberFormat="1" applyBorder="1" applyAlignment="1">
      <alignment horizontal="center" vertical="center"/>
    </xf>
    <xf numFmtId="0" fontId="16" fillId="0" borderId="3" xfId="0" applyFont="1" applyBorder="1" applyAlignment="1">
      <alignment vertical="center"/>
    </xf>
    <xf numFmtId="0" fontId="16" fillId="0" borderId="3" xfId="0" applyFont="1" applyBorder="1" applyAlignment="1">
      <alignment vertical="center" shrinkToFit="1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20" fillId="0" borderId="0" xfId="0" applyNumberFormat="1" applyFont="1" applyAlignment="1">
      <alignment horizontal="right" vertical="center"/>
    </xf>
    <xf numFmtId="0" fontId="16" fillId="0" borderId="8" xfId="0" applyNumberFormat="1" applyFont="1" applyBorder="1" applyAlignment="1">
      <alignment horizontal="right" vertical="center"/>
    </xf>
    <xf numFmtId="14" fontId="16" fillId="0" borderId="0" xfId="0" applyNumberFormat="1" applyFont="1" applyBorder="1" applyAlignment="1">
      <alignment horizontal="center" vertical="center"/>
    </xf>
    <xf numFmtId="0" fontId="16" fillId="0" borderId="3" xfId="0" applyNumberFormat="1" applyFont="1" applyBorder="1" applyAlignment="1">
      <alignment vertical="center" shrinkToFit="1"/>
    </xf>
    <xf numFmtId="0" fontId="16" fillId="0" borderId="3" xfId="0" applyNumberFormat="1" applyFont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16" fillId="0" borderId="8" xfId="0" applyNumberFormat="1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6" fillId="0" borderId="6" xfId="0" applyFont="1" applyBorder="1" applyAlignment="1">
      <alignment vertical="center" shrinkToFit="1"/>
    </xf>
    <xf numFmtId="0" fontId="16" fillId="0" borderId="6" xfId="0" applyFont="1" applyBorder="1" applyAlignment="1">
      <alignment horizontal="center" vertical="center"/>
    </xf>
    <xf numFmtId="0" fontId="16" fillId="0" borderId="8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/>
    </xf>
    <xf numFmtId="0" fontId="16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21" fontId="0" fillId="0" borderId="3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21" fontId="16" fillId="0" borderId="3" xfId="0" applyNumberFormat="1" applyFont="1" applyBorder="1" applyAlignment="1">
      <alignment horizontal="center" vertical="center"/>
    </xf>
    <xf numFmtId="0" fontId="10" fillId="0" borderId="7" xfId="0" applyNumberFormat="1" applyFont="1" applyBorder="1" applyAlignment="1">
      <alignment vertical="center" wrapText="1"/>
    </xf>
    <xf numFmtId="0" fontId="16" fillId="0" borderId="6" xfId="0" applyNumberFormat="1" applyFont="1" applyBorder="1" applyAlignment="1">
      <alignment vertical="center"/>
    </xf>
    <xf numFmtId="0" fontId="16" fillId="0" borderId="6" xfId="0" applyNumberFormat="1" applyFont="1" applyBorder="1" applyAlignment="1">
      <alignment vertical="center" shrinkToFit="1"/>
    </xf>
    <xf numFmtId="0" fontId="17" fillId="0" borderId="10" xfId="0" applyNumberFormat="1" applyFont="1" applyBorder="1" applyAlignment="1">
      <alignment vertical="center" wrapText="1"/>
    </xf>
    <xf numFmtId="0" fontId="16" fillId="0" borderId="2" xfId="0" applyNumberFormat="1" applyFont="1" applyBorder="1" applyAlignment="1">
      <alignment horizontal="center" vertical="center"/>
    </xf>
    <xf numFmtId="0" fontId="16" fillId="0" borderId="3" xfId="0" applyNumberFormat="1" applyFont="1" applyBorder="1" applyAlignment="1">
      <alignment horizontal="left" vertical="center"/>
    </xf>
    <xf numFmtId="14" fontId="16" fillId="0" borderId="3" xfId="0" applyNumberFormat="1" applyFont="1" applyBorder="1" applyAlignment="1">
      <alignment horizontal="center" vertical="center"/>
    </xf>
    <xf numFmtId="0" fontId="16" fillId="0" borderId="3" xfId="0" applyNumberFormat="1" applyFont="1" applyBorder="1" applyAlignment="1">
      <alignment horizontal="left" vertical="center" shrinkToFit="1"/>
    </xf>
    <xf numFmtId="0" fontId="18" fillId="0" borderId="0" xfId="0" applyNumberFormat="1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17" fillId="0" borderId="7" xfId="0" applyNumberFormat="1" applyFont="1" applyBorder="1" applyAlignment="1">
      <alignment horizontal="center" vertical="center" wrapText="1"/>
    </xf>
    <xf numFmtId="0" fontId="17" fillId="0" borderId="8" xfId="0" applyNumberFormat="1" applyFont="1" applyBorder="1" applyAlignment="1">
      <alignment horizontal="center" vertical="center" wrapText="1"/>
    </xf>
    <xf numFmtId="0" fontId="16" fillId="0" borderId="10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top"/>
    </xf>
    <xf numFmtId="0" fontId="15" fillId="0" borderId="14" xfId="0" applyFont="1" applyBorder="1" applyAlignment="1">
      <alignment horizontal="center" vertical="top"/>
    </xf>
    <xf numFmtId="0" fontId="15" fillId="0" borderId="15" xfId="0" applyFont="1" applyBorder="1" applyAlignment="1">
      <alignment horizontal="center" vertical="top"/>
    </xf>
    <xf numFmtId="0" fontId="15" fillId="0" borderId="2" xfId="0" applyFont="1" applyBorder="1" applyAlignment="1">
      <alignment horizontal="center" vertical="top"/>
    </xf>
    <xf numFmtId="0" fontId="15" fillId="0" borderId="8" xfId="0" applyFont="1" applyBorder="1" applyAlignment="1">
      <alignment vertical="top"/>
    </xf>
    <xf numFmtId="0" fontId="15" fillId="0" borderId="10" xfId="0" applyFont="1" applyBorder="1" applyAlignment="1">
      <alignment vertical="top"/>
    </xf>
    <xf numFmtId="0" fontId="5" fillId="0" borderId="9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22" fillId="0" borderId="9" xfId="0" applyFont="1" applyBorder="1" applyAlignment="1">
      <alignment horizontal="center" vertical="top"/>
    </xf>
    <xf numFmtId="0" fontId="22" fillId="0" borderId="14" xfId="0" applyFont="1" applyBorder="1" applyAlignment="1">
      <alignment horizontal="center" vertical="top"/>
    </xf>
    <xf numFmtId="0" fontId="22" fillId="0" borderId="15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3" fillId="0" borderId="0" xfId="0" applyFont="1" applyAlignment="1">
      <alignment horizontal="left" vertical="top"/>
    </xf>
    <xf numFmtId="0" fontId="5" fillId="0" borderId="11" xfId="0" applyFont="1" applyBorder="1" applyAlignment="1">
      <alignment vertical="top"/>
    </xf>
    <xf numFmtId="0" fontId="17" fillId="0" borderId="0" xfId="0" applyFont="1" applyAlignment="1">
      <alignment horizontal="left" vertical="center"/>
    </xf>
    <xf numFmtId="21" fontId="0" fillId="0" borderId="0" xfId="0" applyNumberFormat="1" applyAlignment="1">
      <alignment horizontal="center" vertical="center"/>
    </xf>
    <xf numFmtId="21" fontId="16" fillId="0" borderId="8" xfId="0" applyNumberFormat="1" applyFont="1" applyBorder="1" applyAlignment="1">
      <alignment horizontal="center" vertical="center"/>
    </xf>
    <xf numFmtId="0" fontId="16" fillId="0" borderId="0" xfId="0" applyNumberFormat="1" applyFont="1" applyBorder="1" applyAlignment="1">
      <alignment horizontal="right" vertical="center"/>
    </xf>
    <xf numFmtId="164" fontId="16" fillId="0" borderId="0" xfId="0" applyNumberFormat="1" applyFont="1" applyAlignment="1">
      <alignment horizontal="center" vertical="center"/>
    </xf>
    <xf numFmtId="21" fontId="1" fillId="0" borderId="0" xfId="0" applyNumberFormat="1" applyFont="1" applyBorder="1" applyAlignment="1">
      <alignment horizontal="center" vertical="center"/>
    </xf>
    <xf numFmtId="0" fontId="17" fillId="0" borderId="8" xfId="0" applyNumberFormat="1" applyFont="1" applyBorder="1" applyAlignment="1">
      <alignment horizontal="left" vertical="center" wrapText="1"/>
    </xf>
    <xf numFmtId="0" fontId="16" fillId="0" borderId="8" xfId="0" applyNumberFormat="1" applyFont="1" applyBorder="1" applyAlignment="1">
      <alignment horizontal="left" vertical="center" wrapText="1"/>
    </xf>
    <xf numFmtId="21" fontId="0" fillId="0" borderId="0" xfId="0" applyNumberFormat="1"/>
    <xf numFmtId="0" fontId="22" fillId="0" borderId="0" xfId="0" applyFont="1" applyBorder="1" applyAlignment="1">
      <alignment vertical="top"/>
    </xf>
    <xf numFmtId="0" fontId="22" fillId="0" borderId="4" xfId="0" applyFont="1" applyBorder="1" applyAlignment="1">
      <alignment horizontal="center" vertical="top"/>
    </xf>
    <xf numFmtId="0" fontId="23" fillId="0" borderId="0" xfId="0" applyFont="1" applyBorder="1" applyAlignment="1">
      <alignment vertical="top"/>
    </xf>
    <xf numFmtId="0" fontId="22" fillId="0" borderId="0" xfId="0" applyFont="1" applyBorder="1" applyAlignment="1">
      <alignment horizontal="center" vertical="top"/>
    </xf>
    <xf numFmtId="0" fontId="22" fillId="0" borderId="8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top"/>
    </xf>
    <xf numFmtId="0" fontId="15" fillId="0" borderId="8" xfId="0" applyFont="1" applyBorder="1" applyAlignment="1">
      <alignment horizontal="center" vertical="top"/>
    </xf>
    <xf numFmtId="0" fontId="15" fillId="0" borderId="6" xfId="0" applyFont="1" applyBorder="1" applyAlignment="1">
      <alignment horizontal="center" vertical="top"/>
    </xf>
    <xf numFmtId="0" fontId="15" fillId="0" borderId="10" xfId="0" applyFont="1" applyBorder="1" applyAlignment="1">
      <alignment horizontal="center" vertical="top"/>
    </xf>
    <xf numFmtId="0" fontId="24" fillId="0" borderId="0" xfId="0" applyFont="1" applyBorder="1" applyAlignment="1">
      <alignment horizontal="center" vertical="top"/>
    </xf>
    <xf numFmtId="0" fontId="16" fillId="0" borderId="7" xfId="0" applyNumberFormat="1" applyFont="1" applyBorder="1" applyAlignment="1">
      <alignment horizontal="left" vertical="center" wrapText="1"/>
    </xf>
    <xf numFmtId="0" fontId="0" fillId="0" borderId="8" xfId="0" applyNumberFormat="1" applyBorder="1" applyAlignment="1">
      <alignment horizontal="left" vertical="center" wrapText="1"/>
    </xf>
    <xf numFmtId="21" fontId="0" fillId="0" borderId="4" xfId="0" applyNumberFormat="1" applyBorder="1" applyAlignment="1">
      <alignment horizontal="center" vertical="center"/>
    </xf>
    <xf numFmtId="0" fontId="22" fillId="0" borderId="3" xfId="0" applyFont="1" applyBorder="1" applyAlignment="1">
      <alignment vertical="top"/>
    </xf>
    <xf numFmtId="0" fontId="15" fillId="0" borderId="3" xfId="0" applyFont="1" applyBorder="1" applyAlignment="1">
      <alignment horizontal="center" vertical="top"/>
    </xf>
    <xf numFmtId="0" fontId="15" fillId="0" borderId="7" xfId="0" applyFont="1" applyBorder="1" applyAlignment="1">
      <alignment horizontal="center" vertical="top"/>
    </xf>
    <xf numFmtId="0" fontId="22" fillId="0" borderId="3" xfId="0" applyFont="1" applyBorder="1" applyAlignment="1">
      <alignment horizontal="center" vertical="top"/>
    </xf>
    <xf numFmtId="0" fontId="17" fillId="0" borderId="0" xfId="0" applyNumberFormat="1" applyFont="1" applyAlignment="1">
      <alignment horizontal="center" vertical="center"/>
    </xf>
    <xf numFmtId="0" fontId="17" fillId="0" borderId="0" xfId="0" applyNumberFormat="1" applyFont="1" applyAlignment="1">
      <alignment vertical="center"/>
    </xf>
    <xf numFmtId="0" fontId="22" fillId="0" borderId="2" xfId="0" applyFont="1" applyBorder="1" applyAlignment="1">
      <alignment horizontal="center" vertical="top"/>
    </xf>
    <xf numFmtId="0" fontId="22" fillId="0" borderId="6" xfId="0" applyFont="1" applyBorder="1" applyAlignment="1">
      <alignment vertical="top"/>
    </xf>
    <xf numFmtId="0" fontId="22" fillId="0" borderId="5" xfId="0" applyFont="1" applyBorder="1" applyAlignment="1">
      <alignment horizontal="center" vertical="top"/>
    </xf>
    <xf numFmtId="0" fontId="22" fillId="0" borderId="6" xfId="0" applyFont="1" applyBorder="1" applyAlignment="1">
      <alignment horizontal="center" vertical="top"/>
    </xf>
    <xf numFmtId="0" fontId="16" fillId="0" borderId="7" xfId="0" applyNumberFormat="1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top"/>
    </xf>
    <xf numFmtId="0" fontId="16" fillId="0" borderId="14" xfId="0" applyFont="1" applyBorder="1" applyAlignment="1">
      <alignment horizontal="center" vertical="top"/>
    </xf>
    <xf numFmtId="0" fontId="20" fillId="0" borderId="0" xfId="0" applyFont="1" applyAlignment="1">
      <alignment horizontal="right" vertical="center"/>
    </xf>
    <xf numFmtId="0" fontId="0" fillId="0" borderId="10" xfId="0" applyBorder="1" applyAlignment="1">
      <alignment vertical="center"/>
    </xf>
    <xf numFmtId="0" fontId="16" fillId="0" borderId="8" xfId="0" applyFont="1" applyBorder="1" applyAlignment="1">
      <alignment vertical="center"/>
    </xf>
    <xf numFmtId="0" fontId="6" fillId="0" borderId="3" xfId="0" applyNumberFormat="1" applyFont="1" applyBorder="1" applyAlignment="1">
      <alignment horizontal="center" vertical="center"/>
    </xf>
    <xf numFmtId="0" fontId="17" fillId="0" borderId="10" xfId="0" applyNumberFormat="1" applyFont="1" applyBorder="1" applyAlignment="1">
      <alignment horizontal="left" vertical="center" wrapText="1"/>
    </xf>
    <xf numFmtId="0" fontId="10" fillId="0" borderId="0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05"/>
  <sheetViews>
    <sheetView topLeftCell="A7" zoomScaleNormal="100" zoomScaleSheetLayoutView="90" workbookViewId="0">
      <pane ySplit="525" activePane="bottomLeft"/>
      <selection sqref="A1:L1"/>
      <selection pane="bottomLeft" activeCell="C300" sqref="C300"/>
    </sheetView>
  </sheetViews>
  <sheetFormatPr defaultColWidth="9.140625" defaultRowHeight="12.75"/>
  <cols>
    <col min="1" max="1" width="7.140625" style="6" customWidth="1"/>
    <col min="2" max="2" width="5.7109375" style="6" customWidth="1"/>
    <col min="3" max="3" width="14.28515625" style="3" customWidth="1"/>
    <col min="4" max="4" width="12.85546875" style="3" customWidth="1"/>
    <col min="5" max="5" width="3" style="3" bestFit="1" customWidth="1"/>
    <col min="6" max="6" width="3.140625" style="3" customWidth="1"/>
    <col min="7" max="7" width="5.7109375" style="6" customWidth="1"/>
    <col min="8" max="8" width="18.5703125" style="22" customWidth="1"/>
    <col min="9" max="9" width="16" style="3" customWidth="1"/>
    <col min="10" max="10" width="22" style="3" bestFit="1" customWidth="1"/>
    <col min="11" max="11" width="9.140625" style="17"/>
    <col min="12" max="12" width="4.85546875" style="6" bestFit="1" customWidth="1"/>
    <col min="13" max="16384" width="9.140625" style="3"/>
  </cols>
  <sheetData>
    <row r="1" spans="1:12" s="20" customFormat="1" ht="48" customHeight="1">
      <c r="A1" s="240" t="s">
        <v>749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</row>
    <row r="2" spans="1:12" s="2" customFormat="1">
      <c r="A2" s="241" t="s">
        <v>743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</row>
    <row r="3" spans="1:12" s="2" customFormat="1">
      <c r="A3" s="1"/>
      <c r="B3" s="1"/>
      <c r="C3" s="1"/>
      <c r="D3" s="1"/>
      <c r="E3" s="1"/>
      <c r="F3" s="1"/>
      <c r="G3" s="1"/>
      <c r="H3" s="21"/>
      <c r="I3" s="1"/>
      <c r="J3" s="1"/>
      <c r="K3" s="1"/>
      <c r="L3" s="1"/>
    </row>
    <row r="4" spans="1:12" s="19" customFormat="1">
      <c r="A4" s="242" t="s">
        <v>26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</row>
    <row r="6" spans="1:12">
      <c r="A6" s="4" t="s">
        <v>996</v>
      </c>
    </row>
    <row r="7" spans="1:12" s="5" customFormat="1" ht="11.25">
      <c r="A7" s="7" t="s">
        <v>0</v>
      </c>
      <c r="B7" s="7" t="s">
        <v>1</v>
      </c>
      <c r="C7" s="7" t="s">
        <v>6</v>
      </c>
      <c r="D7" s="7" t="s">
        <v>7</v>
      </c>
      <c r="E7" s="149" t="s">
        <v>646</v>
      </c>
      <c r="F7" s="148" t="s">
        <v>647</v>
      </c>
      <c r="G7" s="150" t="s">
        <v>2</v>
      </c>
      <c r="H7" s="23" t="s">
        <v>5</v>
      </c>
      <c r="I7" s="7" t="s">
        <v>3</v>
      </c>
      <c r="J7" s="7" t="s">
        <v>4</v>
      </c>
      <c r="K7" s="18" t="s">
        <v>8</v>
      </c>
    </row>
    <row r="8" spans="1:12" s="5" customFormat="1">
      <c r="A8" s="8">
        <v>1</v>
      </c>
      <c r="B8" s="12">
        <v>1431</v>
      </c>
      <c r="C8" s="63" t="s">
        <v>734</v>
      </c>
      <c r="D8" s="63" t="s">
        <v>87</v>
      </c>
      <c r="E8" s="63" t="s">
        <v>651</v>
      </c>
      <c r="F8" s="63" t="s">
        <v>718</v>
      </c>
      <c r="G8" s="12">
        <v>1989</v>
      </c>
      <c r="H8" s="64" t="s">
        <v>724</v>
      </c>
      <c r="I8" s="63" t="s">
        <v>147</v>
      </c>
      <c r="J8" s="63"/>
      <c r="K8" s="67">
        <v>8.4837962962962966E-3</v>
      </c>
    </row>
    <row r="9" spans="1:12" s="5" customFormat="1">
      <c r="A9" s="11">
        <v>2</v>
      </c>
      <c r="B9" s="12">
        <v>1422</v>
      </c>
      <c r="C9" s="63" t="s">
        <v>735</v>
      </c>
      <c r="D9" s="63" t="s">
        <v>50</v>
      </c>
      <c r="E9" s="63"/>
      <c r="F9" s="63"/>
      <c r="G9" s="12">
        <v>1985</v>
      </c>
      <c r="H9" s="64" t="s">
        <v>724</v>
      </c>
      <c r="I9" s="63" t="s">
        <v>147</v>
      </c>
      <c r="J9" s="63"/>
      <c r="K9" s="69">
        <v>9.1087962962962971E-3</v>
      </c>
    </row>
    <row r="10" spans="1:12" s="5" customFormat="1">
      <c r="A10" s="11">
        <v>3</v>
      </c>
      <c r="B10" s="12">
        <v>1450</v>
      </c>
      <c r="C10" s="63" t="s">
        <v>775</v>
      </c>
      <c r="D10" s="63" t="s">
        <v>105</v>
      </c>
      <c r="E10" s="63" t="s">
        <v>652</v>
      </c>
      <c r="F10" s="63" t="s">
        <v>649</v>
      </c>
      <c r="G10" s="12">
        <v>1993</v>
      </c>
      <c r="H10" s="64" t="s">
        <v>738</v>
      </c>
      <c r="I10" s="63" t="s">
        <v>584</v>
      </c>
      <c r="J10" s="63" t="s">
        <v>139</v>
      </c>
      <c r="K10" s="69">
        <v>9.8379629629629633E-3</v>
      </c>
    </row>
    <row r="11" spans="1:12" s="5" customFormat="1">
      <c r="A11" s="11">
        <v>4</v>
      </c>
      <c r="B11" s="12">
        <v>1457</v>
      </c>
      <c r="C11" s="63" t="s">
        <v>640</v>
      </c>
      <c r="D11" s="63" t="s">
        <v>76</v>
      </c>
      <c r="E11" s="63" t="s">
        <v>650</v>
      </c>
      <c r="F11" s="63" t="s">
        <v>651</v>
      </c>
      <c r="G11" s="12">
        <v>1986</v>
      </c>
      <c r="H11" s="64" t="s">
        <v>146</v>
      </c>
      <c r="I11" s="63" t="s">
        <v>147</v>
      </c>
      <c r="J11" s="63"/>
      <c r="K11" s="69">
        <v>9.8958333333333329E-3</v>
      </c>
    </row>
    <row r="12" spans="1:12" s="5" customFormat="1" hidden="1">
      <c r="A12" s="11">
        <v>5</v>
      </c>
      <c r="B12" s="12"/>
      <c r="C12" s="63"/>
      <c r="D12" s="63"/>
      <c r="E12" s="63"/>
      <c r="F12" s="63"/>
      <c r="G12" s="12"/>
      <c r="H12" s="64"/>
      <c r="I12" s="63"/>
      <c r="J12" s="63"/>
      <c r="K12" s="69"/>
    </row>
    <row r="13" spans="1:12" hidden="1">
      <c r="A13" s="11">
        <v>6</v>
      </c>
      <c r="B13" s="12"/>
      <c r="C13" s="63" t="s">
        <v>42</v>
      </c>
      <c r="D13" s="63" t="s">
        <v>194</v>
      </c>
      <c r="E13" s="63"/>
      <c r="F13" s="63"/>
      <c r="G13" s="12">
        <v>1989</v>
      </c>
      <c r="H13" s="24"/>
      <c r="I13" s="13"/>
      <c r="J13" s="13"/>
      <c r="K13" s="69"/>
    </row>
    <row r="14" spans="1:12" hidden="1">
      <c r="A14" s="11">
        <v>7</v>
      </c>
      <c r="B14" s="12"/>
      <c r="C14" s="13" t="s">
        <v>531</v>
      </c>
      <c r="D14" s="13" t="s">
        <v>43</v>
      </c>
      <c r="E14" s="13"/>
      <c r="F14" s="13"/>
      <c r="G14" s="12">
        <v>1965</v>
      </c>
      <c r="H14" s="24" t="s">
        <v>529</v>
      </c>
      <c r="I14" s="13" t="s">
        <v>530</v>
      </c>
      <c r="J14" s="13" t="s">
        <v>139</v>
      </c>
      <c r="K14" s="69"/>
    </row>
    <row r="15" spans="1:12" hidden="1">
      <c r="A15" s="11">
        <v>8</v>
      </c>
      <c r="B15" s="12"/>
      <c r="C15" s="13" t="s">
        <v>475</v>
      </c>
      <c r="D15" s="13" t="s">
        <v>481</v>
      </c>
      <c r="E15" s="13"/>
      <c r="F15" s="13"/>
      <c r="G15" s="12">
        <v>1965</v>
      </c>
      <c r="H15" s="64" t="s">
        <v>472</v>
      </c>
      <c r="I15" s="13" t="s">
        <v>473</v>
      </c>
      <c r="J15" s="13"/>
      <c r="K15" s="69"/>
    </row>
    <row r="16" spans="1:12" hidden="1">
      <c r="A16" s="11">
        <v>9</v>
      </c>
      <c r="B16" s="12"/>
      <c r="C16" s="13" t="s">
        <v>164</v>
      </c>
      <c r="D16" s="13" t="s">
        <v>39</v>
      </c>
      <c r="E16" s="13"/>
      <c r="F16" s="13"/>
      <c r="G16" s="12">
        <v>1955</v>
      </c>
      <c r="H16" s="24" t="s">
        <v>29</v>
      </c>
      <c r="I16" s="13" t="s">
        <v>30</v>
      </c>
      <c r="J16" s="13" t="s">
        <v>31</v>
      </c>
      <c r="K16" s="69"/>
    </row>
    <row r="17" spans="1:12" hidden="1">
      <c r="A17" s="11">
        <v>10</v>
      </c>
      <c r="B17" s="12"/>
      <c r="C17" s="13"/>
      <c r="D17" s="13"/>
      <c r="E17" s="13"/>
      <c r="F17" s="13"/>
      <c r="G17" s="12"/>
      <c r="H17" s="24"/>
      <c r="I17" s="13"/>
      <c r="J17" s="13"/>
      <c r="K17" s="69"/>
    </row>
    <row r="18" spans="1:12" hidden="1">
      <c r="A18" s="11">
        <v>11</v>
      </c>
      <c r="B18" s="12"/>
      <c r="C18" s="13"/>
      <c r="D18" s="13"/>
      <c r="E18" s="13"/>
      <c r="F18" s="13"/>
      <c r="G18" s="12"/>
      <c r="H18" s="24"/>
      <c r="I18" s="13"/>
      <c r="J18" s="13"/>
      <c r="K18" s="69"/>
    </row>
    <row r="19" spans="1:12" s="5" customFormat="1">
      <c r="A19" s="11">
        <v>5</v>
      </c>
      <c r="B19" s="12">
        <v>1419</v>
      </c>
      <c r="C19" s="63" t="s">
        <v>639</v>
      </c>
      <c r="D19" s="63" t="s">
        <v>45</v>
      </c>
      <c r="E19" s="63" t="s">
        <v>648</v>
      </c>
      <c r="F19" s="63" t="s">
        <v>649</v>
      </c>
      <c r="G19" s="12">
        <v>1953</v>
      </c>
      <c r="H19" s="64" t="s">
        <v>146</v>
      </c>
      <c r="I19" s="63" t="s">
        <v>147</v>
      </c>
      <c r="J19" s="63" t="s">
        <v>218</v>
      </c>
      <c r="K19" s="69">
        <v>1.7094907407407409E-2</v>
      </c>
    </row>
    <row r="20" spans="1:12" ht="12.6" customHeight="1">
      <c r="A20" s="14"/>
      <c r="B20" s="15"/>
      <c r="C20" s="16"/>
      <c r="D20" s="16"/>
      <c r="E20" s="16"/>
      <c r="F20" s="16"/>
      <c r="G20" s="15"/>
      <c r="H20" s="25"/>
      <c r="I20" s="16"/>
      <c r="J20" s="16"/>
      <c r="K20" s="70"/>
    </row>
    <row r="22" spans="1:12">
      <c r="A22" s="4" t="s">
        <v>997</v>
      </c>
    </row>
    <row r="23" spans="1:12">
      <c r="A23" s="7" t="s">
        <v>0</v>
      </c>
      <c r="B23" s="7" t="s">
        <v>1</v>
      </c>
      <c r="C23" s="7" t="s">
        <v>6</v>
      </c>
      <c r="D23" s="7" t="s">
        <v>7</v>
      </c>
      <c r="E23" s="149" t="s">
        <v>646</v>
      </c>
      <c r="F23" s="148" t="s">
        <v>647</v>
      </c>
      <c r="G23" s="150" t="s">
        <v>2</v>
      </c>
      <c r="H23" s="23" t="s">
        <v>5</v>
      </c>
      <c r="I23" s="7" t="s">
        <v>3</v>
      </c>
      <c r="J23" s="7" t="s">
        <v>4</v>
      </c>
      <c r="K23" s="18" t="s">
        <v>8</v>
      </c>
    </row>
    <row r="24" spans="1:12">
      <c r="A24" s="11">
        <v>1</v>
      </c>
      <c r="B24" s="12">
        <v>1700</v>
      </c>
      <c r="C24" s="98" t="s">
        <v>585</v>
      </c>
      <c r="D24" s="98" t="s">
        <v>217</v>
      </c>
      <c r="E24" s="98" t="s">
        <v>661</v>
      </c>
      <c r="F24" s="98" t="s">
        <v>649</v>
      </c>
      <c r="G24" s="44">
        <v>1992</v>
      </c>
      <c r="H24" s="99" t="s">
        <v>738</v>
      </c>
      <c r="I24" s="98" t="s">
        <v>584</v>
      </c>
      <c r="J24" s="98" t="s">
        <v>139</v>
      </c>
      <c r="K24" s="69">
        <v>7.1412037037037043E-3</v>
      </c>
    </row>
    <row r="25" spans="1:12">
      <c r="A25" s="11">
        <v>2</v>
      </c>
      <c r="B25" s="12">
        <v>1689</v>
      </c>
      <c r="C25" s="13" t="s">
        <v>799</v>
      </c>
      <c r="D25" s="13" t="s">
        <v>114</v>
      </c>
      <c r="E25" s="13" t="s">
        <v>650</v>
      </c>
      <c r="F25" s="13" t="s">
        <v>652</v>
      </c>
      <c r="G25" s="12">
        <v>1991</v>
      </c>
      <c r="H25" s="24" t="s">
        <v>781</v>
      </c>
      <c r="I25" s="13" t="s">
        <v>147</v>
      </c>
      <c r="J25" s="13"/>
      <c r="K25" s="69">
        <v>7.2222222222222228E-3</v>
      </c>
    </row>
    <row r="26" spans="1:12">
      <c r="A26" s="11">
        <v>3</v>
      </c>
      <c r="B26" s="12">
        <v>1686</v>
      </c>
      <c r="C26" s="98" t="s">
        <v>736</v>
      </c>
      <c r="D26" s="98" t="s">
        <v>377</v>
      </c>
      <c r="E26" s="98" t="s">
        <v>657</v>
      </c>
      <c r="F26" s="98" t="s">
        <v>649</v>
      </c>
      <c r="G26" s="44">
        <v>1990</v>
      </c>
      <c r="H26" s="99" t="s">
        <v>724</v>
      </c>
      <c r="I26" s="98" t="s">
        <v>147</v>
      </c>
      <c r="J26" s="98"/>
      <c r="K26" s="69">
        <v>7.3263888888888892E-3</v>
      </c>
    </row>
    <row r="27" spans="1:12">
      <c r="A27" s="11">
        <v>4</v>
      </c>
      <c r="B27" s="12">
        <v>1500</v>
      </c>
      <c r="C27" s="13" t="s">
        <v>809</v>
      </c>
      <c r="D27" s="13" t="s">
        <v>426</v>
      </c>
      <c r="E27" s="13" t="s">
        <v>649</v>
      </c>
      <c r="F27" s="13" t="s">
        <v>806</v>
      </c>
      <c r="G27" s="12">
        <v>1990</v>
      </c>
      <c r="H27" s="24" t="s">
        <v>810</v>
      </c>
      <c r="I27" s="13" t="s">
        <v>811</v>
      </c>
      <c r="J27" s="13" t="s">
        <v>139</v>
      </c>
      <c r="K27" s="69">
        <v>7.4074074074074068E-3</v>
      </c>
    </row>
    <row r="28" spans="1:12">
      <c r="A28" s="11">
        <v>5</v>
      </c>
      <c r="B28" s="12">
        <v>1694</v>
      </c>
      <c r="C28" s="98" t="s">
        <v>782</v>
      </c>
      <c r="D28" s="98" t="s">
        <v>783</v>
      </c>
      <c r="E28" s="98" t="s">
        <v>670</v>
      </c>
      <c r="F28" s="98" t="s">
        <v>709</v>
      </c>
      <c r="G28" s="44">
        <v>1988</v>
      </c>
      <c r="H28" s="99"/>
      <c r="I28" s="98" t="s">
        <v>784</v>
      </c>
      <c r="J28" s="98" t="s">
        <v>139</v>
      </c>
      <c r="K28" s="69">
        <v>7.5231481481481477E-3</v>
      </c>
    </row>
    <row r="29" spans="1:12">
      <c r="A29" s="11">
        <v>6</v>
      </c>
      <c r="B29" s="12">
        <v>1462</v>
      </c>
      <c r="C29" s="63" t="s">
        <v>854</v>
      </c>
      <c r="D29" s="63" t="s">
        <v>81</v>
      </c>
      <c r="E29" s="79"/>
      <c r="F29" s="79"/>
      <c r="G29" s="44">
        <v>1994</v>
      </c>
      <c r="H29" s="63" t="s">
        <v>774</v>
      </c>
      <c r="I29" s="63" t="s">
        <v>147</v>
      </c>
      <c r="J29" s="13" t="s">
        <v>147</v>
      </c>
      <c r="K29" s="69">
        <v>8.0671296296296307E-3</v>
      </c>
    </row>
    <row r="30" spans="1:12">
      <c r="A30" s="11">
        <v>7</v>
      </c>
      <c r="B30" s="12">
        <v>1691</v>
      </c>
      <c r="C30" s="13" t="s">
        <v>804</v>
      </c>
      <c r="D30" s="13" t="s">
        <v>81</v>
      </c>
      <c r="E30" s="13" t="s">
        <v>805</v>
      </c>
      <c r="F30" s="13" t="s">
        <v>806</v>
      </c>
      <c r="G30" s="12">
        <v>1989</v>
      </c>
      <c r="H30" s="24"/>
      <c r="I30" s="13" t="s">
        <v>147</v>
      </c>
      <c r="J30" s="13"/>
      <c r="K30" s="69">
        <v>8.0671296296296307E-3</v>
      </c>
    </row>
    <row r="31" spans="1:12">
      <c r="A31" s="11">
        <v>8</v>
      </c>
      <c r="B31" s="12">
        <v>1469</v>
      </c>
      <c r="C31" s="13" t="s">
        <v>807</v>
      </c>
      <c r="D31" s="13" t="s">
        <v>808</v>
      </c>
      <c r="E31" s="13" t="s">
        <v>663</v>
      </c>
      <c r="F31" s="13" t="s">
        <v>718</v>
      </c>
      <c r="G31" s="12">
        <v>1962</v>
      </c>
      <c r="H31" s="24" t="s">
        <v>280</v>
      </c>
      <c r="I31" s="13" t="s">
        <v>147</v>
      </c>
      <c r="J31" s="13"/>
      <c r="K31" s="69">
        <v>8.1018518518518514E-3</v>
      </c>
      <c r="L31" s="11"/>
    </row>
    <row r="32" spans="1:12">
      <c r="A32" s="11">
        <v>9</v>
      </c>
      <c r="B32" s="12">
        <v>1696</v>
      </c>
      <c r="C32" s="13" t="s">
        <v>788</v>
      </c>
      <c r="D32" s="13" t="s">
        <v>108</v>
      </c>
      <c r="E32" s="13"/>
      <c r="F32" s="13"/>
      <c r="G32" s="12">
        <v>1989</v>
      </c>
      <c r="H32" s="24" t="s">
        <v>774</v>
      </c>
      <c r="I32" s="13" t="s">
        <v>147</v>
      </c>
      <c r="J32" s="13"/>
      <c r="K32" s="69">
        <v>8.1944444444444452E-3</v>
      </c>
      <c r="L32" s="11"/>
    </row>
    <row r="33" spans="1:15">
      <c r="A33" s="11">
        <v>10</v>
      </c>
      <c r="B33" s="12">
        <v>1692</v>
      </c>
      <c r="C33" s="98" t="s">
        <v>804</v>
      </c>
      <c r="D33" s="98" t="s">
        <v>159</v>
      </c>
      <c r="E33" s="98"/>
      <c r="F33" s="98"/>
      <c r="G33" s="44">
        <v>1988</v>
      </c>
      <c r="H33" s="99" t="s">
        <v>617</v>
      </c>
      <c r="I33" s="98" t="s">
        <v>147</v>
      </c>
      <c r="J33" s="98" t="s">
        <v>218</v>
      </c>
      <c r="K33" s="69">
        <v>8.3449074074074085E-3</v>
      </c>
      <c r="L33" s="11"/>
    </row>
    <row r="34" spans="1:15">
      <c r="A34" s="11">
        <v>11</v>
      </c>
      <c r="B34" s="12">
        <v>1693</v>
      </c>
      <c r="C34" s="13" t="s">
        <v>803</v>
      </c>
      <c r="D34" s="13" t="s">
        <v>152</v>
      </c>
      <c r="E34" s="13" t="s">
        <v>650</v>
      </c>
      <c r="F34" s="13" t="s">
        <v>655</v>
      </c>
      <c r="G34" s="12">
        <v>1991</v>
      </c>
      <c r="H34" s="24"/>
      <c r="I34" s="13" t="s">
        <v>147</v>
      </c>
      <c r="J34" s="13"/>
      <c r="K34" s="69">
        <v>8.4722222222222213E-3</v>
      </c>
      <c r="L34" s="11"/>
    </row>
    <row r="35" spans="1:15">
      <c r="A35" s="11">
        <v>12</v>
      </c>
      <c r="B35" s="12">
        <v>1698</v>
      </c>
      <c r="C35" s="98" t="s">
        <v>776</v>
      </c>
      <c r="D35" s="98" t="s">
        <v>58</v>
      </c>
      <c r="E35" s="98" t="s">
        <v>777</v>
      </c>
      <c r="F35" s="98" t="s">
        <v>649</v>
      </c>
      <c r="G35" s="44">
        <v>1972</v>
      </c>
      <c r="H35" s="99" t="s">
        <v>778</v>
      </c>
      <c r="I35" s="98" t="s">
        <v>138</v>
      </c>
      <c r="J35" s="98" t="s">
        <v>139</v>
      </c>
      <c r="K35" s="69">
        <v>8.7037037037037031E-3</v>
      </c>
      <c r="L35" s="11"/>
    </row>
    <row r="36" spans="1:15">
      <c r="A36" s="11">
        <v>13</v>
      </c>
      <c r="B36" s="12">
        <v>1687</v>
      </c>
      <c r="C36" s="63" t="s">
        <v>849</v>
      </c>
      <c r="D36" s="63" t="s">
        <v>855</v>
      </c>
      <c r="E36" s="79"/>
      <c r="F36" s="79"/>
      <c r="G36" s="44">
        <v>1995</v>
      </c>
      <c r="H36" s="99" t="s">
        <v>774</v>
      </c>
      <c r="I36" s="89" t="s">
        <v>147</v>
      </c>
      <c r="J36" s="98" t="s">
        <v>147</v>
      </c>
      <c r="K36" s="69">
        <v>9.0046296296296298E-3</v>
      </c>
      <c r="L36" s="11"/>
    </row>
    <row r="37" spans="1:15">
      <c r="A37" s="11">
        <v>14</v>
      </c>
      <c r="B37" s="12">
        <v>1697</v>
      </c>
      <c r="C37" s="13" t="s">
        <v>791</v>
      </c>
      <c r="D37" s="13" t="s">
        <v>154</v>
      </c>
      <c r="E37" s="13" t="s">
        <v>718</v>
      </c>
      <c r="F37" s="13" t="s">
        <v>655</v>
      </c>
      <c r="G37" s="12">
        <v>1988</v>
      </c>
      <c r="H37" s="24" t="s">
        <v>781</v>
      </c>
      <c r="I37" s="13" t="s">
        <v>147</v>
      </c>
      <c r="J37" s="13" t="s">
        <v>212</v>
      </c>
      <c r="K37" s="69">
        <v>9.3055555555555548E-3</v>
      </c>
      <c r="L37" s="220"/>
    </row>
    <row r="38" spans="1:15">
      <c r="A38" s="11">
        <v>15</v>
      </c>
      <c r="B38" s="12">
        <v>1483</v>
      </c>
      <c r="C38" s="98" t="s">
        <v>812</v>
      </c>
      <c r="D38" s="98" t="s">
        <v>217</v>
      </c>
      <c r="E38" s="98" t="s">
        <v>670</v>
      </c>
      <c r="F38" s="98" t="s">
        <v>806</v>
      </c>
      <c r="G38" s="44">
        <v>1949</v>
      </c>
      <c r="H38" s="99"/>
      <c r="I38" s="98"/>
      <c r="J38" s="98" t="s">
        <v>110</v>
      </c>
      <c r="K38" s="69">
        <v>9.7569444444444448E-3</v>
      </c>
      <c r="L38" s="11"/>
    </row>
    <row r="39" spans="1:15">
      <c r="A39" s="11">
        <v>16</v>
      </c>
      <c r="B39" s="12">
        <v>1684</v>
      </c>
      <c r="C39" s="98" t="s">
        <v>653</v>
      </c>
      <c r="D39" s="98" t="s">
        <v>154</v>
      </c>
      <c r="E39" s="98" t="s">
        <v>654</v>
      </c>
      <c r="F39" s="98" t="s">
        <v>655</v>
      </c>
      <c r="G39" s="44">
        <v>1981</v>
      </c>
      <c r="H39" s="99"/>
      <c r="I39" s="98" t="s">
        <v>656</v>
      </c>
      <c r="J39" s="98" t="s">
        <v>139</v>
      </c>
      <c r="K39" s="69">
        <v>1.0046296296296296E-2</v>
      </c>
      <c r="L39" s="11"/>
    </row>
    <row r="40" spans="1:15">
      <c r="A40" s="11">
        <v>17</v>
      </c>
      <c r="B40" s="12">
        <v>1690</v>
      </c>
      <c r="C40" s="13" t="s">
        <v>800</v>
      </c>
      <c r="D40" s="13" t="s">
        <v>801</v>
      </c>
      <c r="E40" s="13" t="s">
        <v>655</v>
      </c>
      <c r="F40" s="13" t="s">
        <v>654</v>
      </c>
      <c r="G40" s="12">
        <v>1946</v>
      </c>
      <c r="H40" s="24" t="s">
        <v>781</v>
      </c>
      <c r="I40" s="13" t="s">
        <v>147</v>
      </c>
      <c r="J40" s="13"/>
      <c r="K40" s="69">
        <v>1.0092592592592592E-2</v>
      </c>
      <c r="L40" s="11"/>
    </row>
    <row r="41" spans="1:15">
      <c r="A41" s="11">
        <v>18</v>
      </c>
      <c r="B41" s="12">
        <v>1685</v>
      </c>
      <c r="C41" s="98" t="s">
        <v>353</v>
      </c>
      <c r="D41" s="98" t="s">
        <v>366</v>
      </c>
      <c r="E41" s="98" t="s">
        <v>657</v>
      </c>
      <c r="F41" s="98" t="s">
        <v>655</v>
      </c>
      <c r="G41" s="44">
        <v>1973</v>
      </c>
      <c r="H41" s="99"/>
      <c r="I41" s="98" t="s">
        <v>147</v>
      </c>
      <c r="J41" s="98" t="s">
        <v>218</v>
      </c>
      <c r="K41" s="69">
        <v>1.0115740740740741E-2</v>
      </c>
      <c r="L41" s="11"/>
    </row>
    <row r="42" spans="1:15">
      <c r="A42" s="11">
        <v>19</v>
      </c>
      <c r="B42" s="12">
        <v>1688</v>
      </c>
      <c r="C42" s="13" t="s">
        <v>802</v>
      </c>
      <c r="D42" s="13" t="s">
        <v>295</v>
      </c>
      <c r="E42" s="13" t="s">
        <v>657</v>
      </c>
      <c r="F42" s="13" t="s">
        <v>673</v>
      </c>
      <c r="G42" s="12">
        <v>1989</v>
      </c>
      <c r="H42" s="24" t="s">
        <v>781</v>
      </c>
      <c r="I42" s="13" t="s">
        <v>147</v>
      </c>
      <c r="J42" s="13"/>
      <c r="K42" s="69">
        <v>1.0497685185185186E-2</v>
      </c>
      <c r="L42" s="11"/>
    </row>
    <row r="43" spans="1:15">
      <c r="A43" s="11">
        <v>20</v>
      </c>
      <c r="B43" s="12">
        <v>1695</v>
      </c>
      <c r="C43" s="98" t="s">
        <v>779</v>
      </c>
      <c r="D43" s="98" t="s">
        <v>210</v>
      </c>
      <c r="E43" s="98" t="s">
        <v>780</v>
      </c>
      <c r="F43" s="98" t="s">
        <v>652</v>
      </c>
      <c r="G43" s="44">
        <v>1956</v>
      </c>
      <c r="H43" s="99" t="s">
        <v>781</v>
      </c>
      <c r="I43" s="98" t="s">
        <v>147</v>
      </c>
      <c r="J43" s="98"/>
      <c r="K43" s="69">
        <v>1.1967592592592592E-2</v>
      </c>
      <c r="L43" s="11"/>
    </row>
    <row r="44" spans="1:15">
      <c r="A44" s="165"/>
      <c r="B44" s="12">
        <v>1683</v>
      </c>
      <c r="C44" s="98" t="s">
        <v>644</v>
      </c>
      <c r="D44" s="98" t="s">
        <v>645</v>
      </c>
      <c r="E44" s="98" t="s">
        <v>648</v>
      </c>
      <c r="F44" s="98" t="s">
        <v>652</v>
      </c>
      <c r="G44" s="44">
        <v>1939</v>
      </c>
      <c r="H44" s="99" t="s">
        <v>146</v>
      </c>
      <c r="I44" s="63" t="s">
        <v>147</v>
      </c>
      <c r="J44" s="63"/>
      <c r="K44" s="201" t="s">
        <v>843</v>
      </c>
      <c r="L44" s="11"/>
    </row>
    <row r="45" spans="1:15" hidden="1">
      <c r="A45" s="11"/>
      <c r="B45" s="12"/>
      <c r="C45" s="63"/>
      <c r="D45" s="63"/>
      <c r="E45" s="63"/>
      <c r="F45" s="63"/>
      <c r="G45" s="12"/>
      <c r="H45" s="99"/>
      <c r="I45" s="98"/>
      <c r="J45" s="98"/>
      <c r="K45" s="69"/>
    </row>
    <row r="46" spans="1:15" hidden="1">
      <c r="A46" s="11"/>
      <c r="B46" s="12"/>
      <c r="C46" s="63" t="s">
        <v>619</v>
      </c>
      <c r="D46" s="63" t="s">
        <v>154</v>
      </c>
      <c r="E46" s="63"/>
      <c r="F46" s="63"/>
      <c r="G46" s="12">
        <v>1961</v>
      </c>
      <c r="H46" s="99" t="s">
        <v>620</v>
      </c>
      <c r="I46" s="98" t="s">
        <v>147</v>
      </c>
      <c r="J46" s="98" t="s">
        <v>218</v>
      </c>
      <c r="K46" s="69"/>
    </row>
    <row r="47" spans="1:15" hidden="1">
      <c r="A47" s="11"/>
      <c r="B47" s="12"/>
      <c r="C47" s="89" t="s">
        <v>528</v>
      </c>
      <c r="D47" s="89" t="s">
        <v>58</v>
      </c>
      <c r="E47" s="89"/>
      <c r="F47" s="89"/>
      <c r="G47" s="44">
        <v>1983</v>
      </c>
      <c r="H47" s="90" t="s">
        <v>529</v>
      </c>
      <c r="I47" s="89" t="s">
        <v>530</v>
      </c>
      <c r="J47" s="89" t="s">
        <v>139</v>
      </c>
      <c r="K47" s="69"/>
    </row>
    <row r="48" spans="1:15" hidden="1">
      <c r="A48" s="11"/>
      <c r="B48" s="12"/>
      <c r="C48" s="89" t="s">
        <v>36</v>
      </c>
      <c r="D48" s="89" t="s">
        <v>37</v>
      </c>
      <c r="E48" s="89"/>
      <c r="F48" s="89"/>
      <c r="G48" s="44">
        <v>1953</v>
      </c>
      <c r="H48" s="90" t="s">
        <v>29</v>
      </c>
      <c r="I48" s="89" t="s">
        <v>30</v>
      </c>
      <c r="J48" s="89" t="s">
        <v>31</v>
      </c>
      <c r="K48" s="135"/>
      <c r="L48" s="108"/>
      <c r="M48" s="44"/>
      <c r="N48" s="44"/>
      <c r="O48" s="92"/>
    </row>
    <row r="49" spans="1:16" hidden="1">
      <c r="A49" s="11"/>
      <c r="B49" s="12"/>
      <c r="C49" s="13"/>
      <c r="D49" s="13"/>
      <c r="E49" s="13"/>
      <c r="F49" s="13"/>
      <c r="G49" s="12"/>
      <c r="H49" s="24"/>
      <c r="I49" s="13"/>
      <c r="J49" s="13"/>
      <c r="K49" s="69"/>
    </row>
    <row r="50" spans="1:16" hidden="1">
      <c r="A50" s="11"/>
      <c r="B50" s="12"/>
      <c r="C50" s="13"/>
      <c r="D50" s="13"/>
      <c r="E50" s="13"/>
      <c r="F50" s="13"/>
      <c r="G50" s="12"/>
      <c r="H50" s="24"/>
      <c r="I50" s="13"/>
      <c r="J50" s="13"/>
      <c r="K50" s="69"/>
    </row>
    <row r="51" spans="1:16" hidden="1">
      <c r="A51" s="11"/>
      <c r="B51" s="12"/>
      <c r="C51" s="63"/>
      <c r="D51" s="63"/>
      <c r="E51" s="63"/>
      <c r="F51" s="63"/>
      <c r="G51" s="12"/>
      <c r="H51" s="64"/>
      <c r="I51" s="63"/>
      <c r="J51" s="63"/>
      <c r="K51" s="69"/>
    </row>
    <row r="52" spans="1:16" hidden="1">
      <c r="A52" s="11"/>
      <c r="B52" s="12"/>
      <c r="C52" s="13"/>
      <c r="D52" s="13"/>
      <c r="E52" s="13"/>
      <c r="F52" s="13"/>
      <c r="G52" s="12"/>
      <c r="H52" s="24"/>
      <c r="I52" s="13"/>
      <c r="J52" s="13"/>
      <c r="K52" s="69"/>
    </row>
    <row r="53" spans="1:16" hidden="1">
      <c r="A53" s="11"/>
      <c r="B53" s="12"/>
      <c r="C53" s="13"/>
      <c r="D53" s="13"/>
      <c r="E53" s="13"/>
      <c r="F53" s="13"/>
      <c r="G53" s="12"/>
      <c r="H53" s="24"/>
      <c r="I53" s="13"/>
      <c r="J53" s="13"/>
      <c r="K53" s="69"/>
    </row>
    <row r="54" spans="1:16" hidden="1">
      <c r="A54" s="11"/>
      <c r="B54" s="12"/>
      <c r="C54" s="13"/>
      <c r="D54" s="13"/>
      <c r="E54" s="13"/>
      <c r="F54" s="13"/>
      <c r="G54" s="12"/>
      <c r="H54" s="24"/>
      <c r="I54" s="13"/>
      <c r="J54" s="13"/>
      <c r="K54" s="69"/>
    </row>
    <row r="55" spans="1:16" hidden="1">
      <c r="A55" s="11"/>
      <c r="B55" s="12"/>
      <c r="C55" s="13"/>
      <c r="D55" s="13"/>
      <c r="E55" s="13"/>
      <c r="F55" s="13"/>
      <c r="G55" s="12"/>
      <c r="H55" s="24"/>
      <c r="I55" s="13"/>
      <c r="J55" s="13"/>
      <c r="K55" s="69"/>
    </row>
    <row r="56" spans="1:16" s="79" customFormat="1" hidden="1">
      <c r="A56" s="11"/>
      <c r="B56" s="65"/>
      <c r="K56" s="12"/>
      <c r="L56" s="13"/>
      <c r="M56" s="13"/>
      <c r="N56" s="181"/>
      <c r="O56" s="66"/>
      <c r="P56" s="66"/>
    </row>
    <row r="57" spans="1:16" s="79" customFormat="1" hidden="1">
      <c r="A57" s="11"/>
      <c r="B57" s="65"/>
      <c r="K57" s="202"/>
      <c r="L57" s="100"/>
      <c r="M57" s="44"/>
      <c r="N57" s="130" t="s">
        <v>851</v>
      </c>
      <c r="O57" s="66"/>
      <c r="P57" s="66"/>
    </row>
    <row r="58" spans="1:16">
      <c r="A58" s="14"/>
      <c r="B58" s="15"/>
      <c r="C58" s="16"/>
      <c r="D58" s="16"/>
      <c r="E58" s="16"/>
      <c r="F58" s="16"/>
      <c r="G58" s="15"/>
      <c r="H58" s="25"/>
      <c r="I58" s="16"/>
      <c r="J58" s="16"/>
      <c r="K58" s="70"/>
    </row>
    <row r="60" spans="1:16">
      <c r="A60" s="4" t="s">
        <v>998</v>
      </c>
    </row>
    <row r="61" spans="1:16">
      <c r="A61" s="7" t="s">
        <v>0</v>
      </c>
      <c r="B61" s="7" t="s">
        <v>1</v>
      </c>
      <c r="C61" s="7" t="s">
        <v>6</v>
      </c>
      <c r="D61" s="7" t="s">
        <v>7</v>
      </c>
      <c r="E61" s="149" t="s">
        <v>646</v>
      </c>
      <c r="F61" s="148" t="s">
        <v>647</v>
      </c>
      <c r="G61" s="150" t="s">
        <v>2</v>
      </c>
      <c r="H61" s="23" t="s">
        <v>5</v>
      </c>
      <c r="I61" s="7" t="s">
        <v>3</v>
      </c>
      <c r="J61" s="7" t="s">
        <v>4</v>
      </c>
      <c r="K61" s="40" t="s">
        <v>8</v>
      </c>
      <c r="L61" s="18" t="s">
        <v>17</v>
      </c>
    </row>
    <row r="62" spans="1:16">
      <c r="A62" s="8">
        <v>1</v>
      </c>
      <c r="B62" s="12">
        <v>1782</v>
      </c>
      <c r="C62" s="63" t="s">
        <v>728</v>
      </c>
      <c r="D62" s="63" t="s">
        <v>729</v>
      </c>
      <c r="E62" s="63" t="s">
        <v>730</v>
      </c>
      <c r="F62" s="63" t="s">
        <v>674</v>
      </c>
      <c r="G62" s="12">
        <v>2000</v>
      </c>
      <c r="H62" s="63" t="s">
        <v>232</v>
      </c>
      <c r="I62" s="63" t="s">
        <v>233</v>
      </c>
      <c r="J62" s="63" t="s">
        <v>234</v>
      </c>
      <c r="K62" s="68">
        <v>9.1550925925925931E-3</v>
      </c>
      <c r="L62" s="38">
        <v>20</v>
      </c>
    </row>
    <row r="63" spans="1:16">
      <c r="A63" s="11">
        <v>2</v>
      </c>
      <c r="B63" s="12">
        <v>1783</v>
      </c>
      <c r="C63" s="63" t="s">
        <v>731</v>
      </c>
      <c r="D63" s="63" t="s">
        <v>239</v>
      </c>
      <c r="E63" s="63" t="s">
        <v>718</v>
      </c>
      <c r="F63" s="63" t="s">
        <v>709</v>
      </c>
      <c r="G63" s="12">
        <v>2000</v>
      </c>
      <c r="H63" s="63" t="s">
        <v>232</v>
      </c>
      <c r="I63" s="63" t="s">
        <v>233</v>
      </c>
      <c r="J63" s="63" t="s">
        <v>234</v>
      </c>
      <c r="K63" s="68">
        <v>9.1782407407407403E-3</v>
      </c>
      <c r="L63" s="38">
        <v>17</v>
      </c>
    </row>
    <row r="64" spans="1:16">
      <c r="A64" s="11">
        <v>3</v>
      </c>
      <c r="B64" s="65">
        <v>1798</v>
      </c>
      <c r="C64" s="63" t="s">
        <v>616</v>
      </c>
      <c r="D64" s="63" t="s">
        <v>76</v>
      </c>
      <c r="E64" s="63" t="s">
        <v>673</v>
      </c>
      <c r="F64" s="63" t="s">
        <v>673</v>
      </c>
      <c r="G64" s="65">
        <v>2000</v>
      </c>
      <c r="H64" s="63" t="s">
        <v>189</v>
      </c>
      <c r="I64" s="63" t="s">
        <v>190</v>
      </c>
      <c r="J64" s="63" t="s">
        <v>191</v>
      </c>
      <c r="K64" s="132">
        <v>9.5023148148148159E-3</v>
      </c>
      <c r="L64" s="133">
        <v>15</v>
      </c>
      <c r="M64" s="66"/>
      <c r="N64" s="66"/>
      <c r="O64" s="66"/>
    </row>
    <row r="65" spans="1:16">
      <c r="A65" s="11">
        <v>4</v>
      </c>
      <c r="B65" s="12">
        <v>1781</v>
      </c>
      <c r="C65" s="63" t="s">
        <v>716</v>
      </c>
      <c r="D65" s="63" t="s">
        <v>717</v>
      </c>
      <c r="E65" s="63" t="s">
        <v>706</v>
      </c>
      <c r="F65" s="63" t="s">
        <v>655</v>
      </c>
      <c r="G65" s="12">
        <v>2000</v>
      </c>
      <c r="H65" s="63" t="s">
        <v>621</v>
      </c>
      <c r="I65" s="63" t="s">
        <v>147</v>
      </c>
      <c r="J65" s="13"/>
      <c r="K65" s="68">
        <v>9.6412037037037039E-3</v>
      </c>
      <c r="L65" s="38">
        <v>14</v>
      </c>
    </row>
    <row r="66" spans="1:16">
      <c r="A66" s="11">
        <v>5</v>
      </c>
      <c r="B66" s="65">
        <v>1799</v>
      </c>
      <c r="C66" s="63" t="s">
        <v>813</v>
      </c>
      <c r="D66" s="63" t="s">
        <v>65</v>
      </c>
      <c r="E66" s="63" t="s">
        <v>805</v>
      </c>
      <c r="F66" s="63" t="s">
        <v>806</v>
      </c>
      <c r="G66" s="65">
        <v>2000</v>
      </c>
      <c r="H66" s="63" t="s">
        <v>189</v>
      </c>
      <c r="I66" s="63" t="s">
        <v>190</v>
      </c>
      <c r="J66" s="63" t="s">
        <v>191</v>
      </c>
      <c r="K66" s="132">
        <v>9.7453703703703713E-3</v>
      </c>
      <c r="L66" s="133">
        <v>13</v>
      </c>
      <c r="M66" s="66"/>
      <c r="N66" s="66"/>
      <c r="O66" s="66"/>
      <c r="P66" s="66"/>
    </row>
    <row r="67" spans="1:16">
      <c r="A67" s="11">
        <v>6</v>
      </c>
      <c r="B67" s="12">
        <v>1797</v>
      </c>
      <c r="C67" s="63" t="s">
        <v>785</v>
      </c>
      <c r="D67" s="63" t="s">
        <v>133</v>
      </c>
      <c r="E67" s="63" t="s">
        <v>667</v>
      </c>
      <c r="F67" s="63" t="s">
        <v>671</v>
      </c>
      <c r="G67" s="12">
        <v>2002</v>
      </c>
      <c r="H67" s="13" t="s">
        <v>786</v>
      </c>
      <c r="I67" s="13" t="s">
        <v>787</v>
      </c>
      <c r="J67" s="13" t="s">
        <v>139</v>
      </c>
      <c r="K67" s="68">
        <v>1.1643518518518518E-2</v>
      </c>
      <c r="L67" s="38">
        <v>12</v>
      </c>
    </row>
    <row r="68" spans="1:16" hidden="1">
      <c r="A68" s="11"/>
      <c r="B68" s="12"/>
      <c r="C68" s="63"/>
      <c r="D68" s="63"/>
      <c r="E68" s="63"/>
      <c r="F68" s="63"/>
      <c r="G68" s="13"/>
      <c r="H68" s="13"/>
      <c r="I68" s="13"/>
      <c r="J68" s="13"/>
      <c r="K68" s="68"/>
      <c r="L68" s="133">
        <v>11</v>
      </c>
    </row>
    <row r="69" spans="1:16" hidden="1">
      <c r="A69" s="11"/>
      <c r="B69" s="12"/>
      <c r="C69" s="63"/>
      <c r="D69" s="63"/>
      <c r="E69" s="63"/>
      <c r="F69" s="63"/>
      <c r="G69" s="13"/>
      <c r="H69" s="13"/>
      <c r="I69" s="13"/>
      <c r="J69" s="13"/>
      <c r="K69" s="68"/>
      <c r="L69" s="38">
        <v>10</v>
      </c>
    </row>
    <row r="70" spans="1:16" hidden="1">
      <c r="A70" s="11"/>
      <c r="B70" s="12"/>
      <c r="C70" s="63"/>
      <c r="D70" s="63"/>
      <c r="E70" s="63"/>
      <c r="F70" s="63"/>
      <c r="G70" s="13"/>
      <c r="H70" s="13"/>
      <c r="I70" s="13"/>
      <c r="J70" s="13"/>
      <c r="K70" s="68"/>
      <c r="L70" s="133">
        <v>9</v>
      </c>
    </row>
    <row r="71" spans="1:16" hidden="1">
      <c r="A71" s="11"/>
      <c r="B71" s="12"/>
      <c r="C71" s="63" t="s">
        <v>123</v>
      </c>
      <c r="D71" s="63" t="s">
        <v>105</v>
      </c>
      <c r="E71" s="63"/>
      <c r="F71" s="63"/>
      <c r="G71" s="13">
        <v>2000</v>
      </c>
      <c r="H71" s="13" t="s">
        <v>109</v>
      </c>
      <c r="I71" s="13" t="s">
        <v>162</v>
      </c>
      <c r="J71" s="13" t="s">
        <v>110</v>
      </c>
      <c r="K71" s="68"/>
      <c r="L71" s="38">
        <v>8</v>
      </c>
    </row>
    <row r="72" spans="1:16" hidden="1">
      <c r="A72" s="11"/>
      <c r="B72" s="12"/>
      <c r="C72" s="13" t="s">
        <v>254</v>
      </c>
      <c r="D72" s="13" t="s">
        <v>50</v>
      </c>
      <c r="E72" s="13"/>
      <c r="F72" s="13"/>
      <c r="G72" s="13">
        <v>2000</v>
      </c>
      <c r="H72" s="125" t="s">
        <v>255</v>
      </c>
      <c r="I72" s="13" t="s">
        <v>245</v>
      </c>
      <c r="J72" s="13" t="s">
        <v>246</v>
      </c>
      <c r="K72" s="68"/>
      <c r="L72" s="133">
        <v>7</v>
      </c>
    </row>
    <row r="73" spans="1:16" hidden="1">
      <c r="A73" s="11"/>
      <c r="B73" s="3"/>
      <c r="G73" s="3"/>
      <c r="H73" s="3"/>
      <c r="K73" s="68"/>
      <c r="L73" s="38">
        <v>6</v>
      </c>
    </row>
    <row r="74" spans="1:16" hidden="1">
      <c r="A74" s="11"/>
      <c r="B74" s="3"/>
      <c r="G74" s="3"/>
      <c r="H74" s="3"/>
      <c r="K74" s="68"/>
      <c r="L74" s="133">
        <v>5</v>
      </c>
    </row>
    <row r="75" spans="1:16" hidden="1">
      <c r="A75" s="11"/>
      <c r="B75" s="3"/>
      <c r="G75" s="3"/>
      <c r="H75" s="3"/>
      <c r="L75" s="38">
        <v>4</v>
      </c>
    </row>
    <row r="76" spans="1:16">
      <c r="A76" s="14"/>
      <c r="B76" s="16"/>
      <c r="C76" s="16"/>
      <c r="D76" s="16"/>
      <c r="E76" s="16"/>
      <c r="F76" s="16"/>
      <c r="G76" s="16"/>
      <c r="H76" s="16"/>
      <c r="I76" s="16"/>
      <c r="J76" s="16"/>
      <c r="K76" s="71"/>
      <c r="L76" s="39"/>
    </row>
    <row r="78" spans="1:16">
      <c r="A78" s="4" t="s">
        <v>999</v>
      </c>
    </row>
    <row r="79" spans="1:16">
      <c r="A79" s="7" t="s">
        <v>0</v>
      </c>
      <c r="B79" s="7" t="s">
        <v>1</v>
      </c>
      <c r="C79" s="7" t="s">
        <v>6</v>
      </c>
      <c r="D79" s="7" t="s">
        <v>7</v>
      </c>
      <c r="E79" s="149" t="s">
        <v>646</v>
      </c>
      <c r="F79" s="148" t="s">
        <v>647</v>
      </c>
      <c r="G79" s="150" t="s">
        <v>2</v>
      </c>
      <c r="H79" s="23" t="s">
        <v>5</v>
      </c>
      <c r="I79" s="7" t="s">
        <v>3</v>
      </c>
      <c r="J79" s="7" t="s">
        <v>4</v>
      </c>
      <c r="K79" s="40" t="s">
        <v>8</v>
      </c>
      <c r="L79" s="18" t="s">
        <v>17</v>
      </c>
    </row>
    <row r="80" spans="1:16">
      <c r="A80" s="8">
        <v>1</v>
      </c>
      <c r="B80" s="12">
        <v>1804</v>
      </c>
      <c r="C80" s="63" t="s">
        <v>792</v>
      </c>
      <c r="D80" s="63" t="s">
        <v>793</v>
      </c>
      <c r="E80" s="63"/>
      <c r="F80" s="63"/>
      <c r="G80" s="12">
        <v>1988</v>
      </c>
      <c r="H80" s="63" t="s">
        <v>774</v>
      </c>
      <c r="I80" s="63" t="s">
        <v>147</v>
      </c>
      <c r="J80" s="63"/>
      <c r="K80" s="68">
        <v>8.9351851851851866E-3</v>
      </c>
      <c r="L80" s="38">
        <v>20</v>
      </c>
      <c r="M80" s="13"/>
      <c r="N80" s="13"/>
      <c r="O80" s="13"/>
    </row>
    <row r="81" spans="1:16">
      <c r="A81" s="11">
        <v>2</v>
      </c>
      <c r="B81" s="12">
        <v>1806</v>
      </c>
      <c r="C81" s="63" t="s">
        <v>795</v>
      </c>
      <c r="D81" s="63" t="s">
        <v>796</v>
      </c>
      <c r="E81" s="63"/>
      <c r="F81" s="63"/>
      <c r="G81" s="12">
        <v>1998</v>
      </c>
      <c r="H81" s="63" t="s">
        <v>774</v>
      </c>
      <c r="I81" s="63" t="s">
        <v>147</v>
      </c>
      <c r="J81" s="63"/>
      <c r="K81" s="68">
        <v>8.9467592592592585E-3</v>
      </c>
      <c r="L81" s="38">
        <v>17</v>
      </c>
      <c r="M81" s="13"/>
      <c r="N81" s="13"/>
      <c r="O81" s="13"/>
    </row>
    <row r="82" spans="1:16">
      <c r="A82" s="11">
        <v>3</v>
      </c>
      <c r="B82" s="12">
        <v>1850</v>
      </c>
      <c r="C82" s="3" t="s">
        <v>188</v>
      </c>
      <c r="D82" s="3" t="s">
        <v>189</v>
      </c>
      <c r="G82" s="6">
        <v>1998</v>
      </c>
      <c r="H82" s="3" t="s">
        <v>189</v>
      </c>
      <c r="I82" s="3" t="s">
        <v>190</v>
      </c>
      <c r="J82" s="3" t="s">
        <v>191</v>
      </c>
      <c r="K82" s="68">
        <v>9.2013888888888892E-3</v>
      </c>
      <c r="L82" s="133">
        <v>15</v>
      </c>
    </row>
    <row r="83" spans="1:16">
      <c r="A83" s="11">
        <v>4</v>
      </c>
      <c r="B83" s="12">
        <v>1803</v>
      </c>
      <c r="C83" s="63" t="s">
        <v>88</v>
      </c>
      <c r="D83" s="63" t="s">
        <v>189</v>
      </c>
      <c r="E83" s="63"/>
      <c r="F83" s="63"/>
      <c r="G83" s="12">
        <v>1998</v>
      </c>
      <c r="H83" s="63" t="s">
        <v>232</v>
      </c>
      <c r="I83" s="63" t="s">
        <v>233</v>
      </c>
      <c r="J83" s="63" t="s">
        <v>234</v>
      </c>
      <c r="K83" s="68">
        <v>9.2824074074074076E-3</v>
      </c>
      <c r="L83" s="38">
        <v>14</v>
      </c>
      <c r="M83" s="13"/>
      <c r="N83" s="13"/>
      <c r="O83" s="13"/>
    </row>
    <row r="84" spans="1:16">
      <c r="A84" s="11">
        <v>5</v>
      </c>
      <c r="B84" s="65">
        <v>1801</v>
      </c>
      <c r="C84" s="63" t="s">
        <v>715</v>
      </c>
      <c r="D84" s="63" t="s">
        <v>603</v>
      </c>
      <c r="E84" s="63" t="s">
        <v>670</v>
      </c>
      <c r="F84" s="63" t="s">
        <v>651</v>
      </c>
      <c r="G84" s="12">
        <v>1999</v>
      </c>
      <c r="H84" s="63" t="s">
        <v>621</v>
      </c>
      <c r="I84" s="63" t="s">
        <v>147</v>
      </c>
      <c r="J84" s="63"/>
      <c r="K84" s="132">
        <v>9.8379629629629633E-3</v>
      </c>
      <c r="L84" s="133">
        <v>13</v>
      </c>
      <c r="M84" s="66"/>
      <c r="N84" s="66"/>
      <c r="O84" s="66"/>
    </row>
    <row r="85" spans="1:16">
      <c r="A85" s="11">
        <v>6</v>
      </c>
      <c r="B85" s="12">
        <v>1805</v>
      </c>
      <c r="C85" s="63" t="s">
        <v>794</v>
      </c>
      <c r="D85" s="63" t="s">
        <v>65</v>
      </c>
      <c r="E85" s="63"/>
      <c r="F85" s="63"/>
      <c r="G85" s="12">
        <v>1998</v>
      </c>
      <c r="H85" s="63" t="s">
        <v>774</v>
      </c>
      <c r="I85" s="63" t="s">
        <v>147</v>
      </c>
      <c r="J85" s="63"/>
      <c r="K85" s="68">
        <v>1.0775462962962964E-2</v>
      </c>
      <c r="L85" s="38">
        <v>12</v>
      </c>
      <c r="M85" s="13"/>
      <c r="N85" s="13"/>
      <c r="O85" s="13"/>
    </row>
    <row r="86" spans="1:16">
      <c r="A86" s="11">
        <v>7</v>
      </c>
      <c r="B86" s="12">
        <v>1849</v>
      </c>
      <c r="C86" s="63" t="s">
        <v>789</v>
      </c>
      <c r="D86" s="63" t="s">
        <v>50</v>
      </c>
      <c r="E86" s="63" t="s">
        <v>790</v>
      </c>
      <c r="F86" s="63" t="s">
        <v>671</v>
      </c>
      <c r="G86" s="12">
        <v>1999</v>
      </c>
      <c r="H86" s="63" t="s">
        <v>786</v>
      </c>
      <c r="I86" s="63" t="s">
        <v>787</v>
      </c>
      <c r="J86" s="63" t="s">
        <v>139</v>
      </c>
      <c r="K86" s="68">
        <v>1.2395833333333335E-2</v>
      </c>
      <c r="L86" s="133">
        <v>11</v>
      </c>
      <c r="M86" s="13"/>
      <c r="N86" s="13"/>
      <c r="O86" s="13"/>
    </row>
    <row r="87" spans="1:16">
      <c r="A87" s="131"/>
      <c r="B87" s="65">
        <v>1802</v>
      </c>
      <c r="C87" s="63" t="s">
        <v>714</v>
      </c>
      <c r="D87" s="63" t="s">
        <v>65</v>
      </c>
      <c r="E87" s="63" t="s">
        <v>709</v>
      </c>
      <c r="F87" s="63" t="s">
        <v>664</v>
      </c>
      <c r="G87" s="12">
        <v>1998</v>
      </c>
      <c r="H87" s="63" t="s">
        <v>621</v>
      </c>
      <c r="I87" s="63" t="s">
        <v>147</v>
      </c>
      <c r="J87" s="63"/>
      <c r="K87" s="203" t="s">
        <v>843</v>
      </c>
      <c r="L87" s="133"/>
      <c r="M87" s="66"/>
      <c r="N87" s="66"/>
      <c r="O87" s="66"/>
    </row>
    <row r="88" spans="1:16" hidden="1">
      <c r="A88" s="11"/>
      <c r="B88" s="12"/>
      <c r="C88" s="63"/>
      <c r="D88" s="63"/>
      <c r="E88" s="63"/>
      <c r="F88" s="63"/>
      <c r="G88" s="12"/>
      <c r="H88" s="63"/>
      <c r="I88" s="63"/>
      <c r="J88" s="63"/>
      <c r="K88" s="68"/>
      <c r="L88" s="38"/>
      <c r="M88" s="13"/>
      <c r="N88" s="13"/>
      <c r="O88" s="13"/>
    </row>
    <row r="89" spans="1:16" hidden="1">
      <c r="A89" s="11"/>
      <c r="B89" s="12"/>
      <c r="C89" s="63"/>
      <c r="D89" s="63"/>
      <c r="E89" s="63"/>
      <c r="F89" s="63"/>
      <c r="G89" s="12"/>
      <c r="H89" s="63"/>
      <c r="I89" s="63"/>
      <c r="J89" s="63"/>
      <c r="K89" s="68"/>
      <c r="L89" s="38"/>
      <c r="M89" s="13"/>
      <c r="N89" s="13"/>
      <c r="O89" s="13"/>
    </row>
    <row r="90" spans="1:16" hidden="1">
      <c r="A90" s="131"/>
      <c r="B90" s="65"/>
      <c r="C90" s="63"/>
      <c r="D90" s="63"/>
      <c r="E90" s="63"/>
      <c r="F90" s="63"/>
      <c r="G90" s="63"/>
      <c r="H90" s="63"/>
      <c r="I90" s="63"/>
      <c r="J90" s="63"/>
      <c r="K90" s="132"/>
      <c r="L90" s="133"/>
      <c r="M90" s="66"/>
      <c r="N90" s="66"/>
      <c r="O90" s="66"/>
    </row>
    <row r="91" spans="1:16" hidden="1">
      <c r="A91" s="11"/>
      <c r="B91" s="12"/>
      <c r="C91" s="13" t="s">
        <v>256</v>
      </c>
      <c r="D91" s="13" t="s">
        <v>47</v>
      </c>
      <c r="E91" s="13"/>
      <c r="F91" s="13"/>
      <c r="G91" s="13">
        <v>1999</v>
      </c>
      <c r="H91" s="125" t="s">
        <v>255</v>
      </c>
      <c r="I91" s="13" t="s">
        <v>245</v>
      </c>
      <c r="J91" s="13" t="s">
        <v>246</v>
      </c>
      <c r="K91" s="68"/>
      <c r="L91" s="38"/>
    </row>
    <row r="92" spans="1:16" hidden="1">
      <c r="A92" s="131"/>
      <c r="B92" s="65"/>
      <c r="C92" s="63" t="s">
        <v>502</v>
      </c>
      <c r="D92" s="63" t="s">
        <v>503</v>
      </c>
      <c r="E92" s="63"/>
      <c r="F92" s="63"/>
      <c r="G92" s="63">
        <v>1999</v>
      </c>
      <c r="H92" s="63" t="s">
        <v>499</v>
      </c>
      <c r="I92" s="63" t="s">
        <v>30</v>
      </c>
      <c r="J92" s="63" t="s">
        <v>31</v>
      </c>
      <c r="K92" s="132"/>
      <c r="L92" s="133"/>
      <c r="M92" s="66"/>
      <c r="N92" s="66"/>
      <c r="O92" s="66"/>
    </row>
    <row r="93" spans="1:16" s="66" customFormat="1" hidden="1">
      <c r="A93" s="11"/>
      <c r="B93" s="12"/>
      <c r="C93" s="63" t="s">
        <v>106</v>
      </c>
      <c r="D93" s="63" t="s">
        <v>53</v>
      </c>
      <c r="E93" s="63"/>
      <c r="F93" s="63"/>
      <c r="G93" s="13">
        <v>1999</v>
      </c>
      <c r="H93" s="13" t="s">
        <v>499</v>
      </c>
      <c r="I93" s="13" t="s">
        <v>30</v>
      </c>
      <c r="J93" s="13" t="s">
        <v>31</v>
      </c>
      <c r="K93" s="68"/>
      <c r="L93" s="38"/>
      <c r="M93" s="3"/>
      <c r="N93" s="3"/>
      <c r="O93" s="3"/>
    </row>
    <row r="94" spans="1:16" hidden="1">
      <c r="A94" s="11"/>
      <c r="B94" s="12"/>
      <c r="C94" s="13" t="s">
        <v>106</v>
      </c>
      <c r="D94" s="13" t="s">
        <v>53</v>
      </c>
      <c r="E94" s="13"/>
      <c r="F94" s="13"/>
      <c r="G94" s="12">
        <v>1999</v>
      </c>
      <c r="H94" s="24" t="s">
        <v>29</v>
      </c>
      <c r="I94" s="13" t="s">
        <v>30</v>
      </c>
      <c r="J94" s="13" t="s">
        <v>31</v>
      </c>
      <c r="K94" s="68"/>
      <c r="L94" s="38"/>
    </row>
    <row r="95" spans="1:16" s="66" customFormat="1" hidden="1">
      <c r="A95" s="11"/>
      <c r="B95" s="12"/>
      <c r="C95" s="13" t="s">
        <v>104</v>
      </c>
      <c r="D95" s="13" t="s">
        <v>105</v>
      </c>
      <c r="E95" s="13"/>
      <c r="F95" s="13"/>
      <c r="G95" s="12">
        <v>1999</v>
      </c>
      <c r="H95" s="24" t="s">
        <v>29</v>
      </c>
      <c r="I95" s="13" t="s">
        <v>30</v>
      </c>
      <c r="J95" s="13" t="s">
        <v>31</v>
      </c>
      <c r="K95" s="68"/>
      <c r="L95" s="38"/>
      <c r="M95" s="3"/>
      <c r="N95" s="3"/>
      <c r="O95" s="3"/>
      <c r="P95" s="3"/>
    </row>
    <row r="96" spans="1:16" hidden="1">
      <c r="A96" s="131"/>
      <c r="B96" s="65"/>
      <c r="C96" s="63" t="s">
        <v>602</v>
      </c>
      <c r="D96" s="63" t="s">
        <v>603</v>
      </c>
      <c r="E96" s="63"/>
      <c r="F96" s="63"/>
      <c r="G96" s="63">
        <v>1999</v>
      </c>
      <c r="H96" s="63"/>
      <c r="I96" s="63" t="s">
        <v>584</v>
      </c>
      <c r="J96" s="63"/>
      <c r="K96" s="132"/>
      <c r="L96" s="133"/>
      <c r="M96" s="66"/>
      <c r="N96" s="66"/>
      <c r="O96" s="66"/>
    </row>
    <row r="97" spans="1:16" s="66" customFormat="1" hidden="1">
      <c r="A97" s="11"/>
      <c r="B97" s="12"/>
      <c r="C97" s="13" t="s">
        <v>132</v>
      </c>
      <c r="D97" s="13" t="s">
        <v>133</v>
      </c>
      <c r="E97" s="13"/>
      <c r="F97" s="13"/>
      <c r="G97" s="13">
        <v>1999</v>
      </c>
      <c r="H97" s="13" t="s">
        <v>109</v>
      </c>
      <c r="I97" s="13" t="s">
        <v>162</v>
      </c>
      <c r="J97" s="13" t="s">
        <v>110</v>
      </c>
      <c r="K97" s="68"/>
      <c r="L97" s="38"/>
      <c r="M97" s="3"/>
      <c r="N97" s="3"/>
      <c r="O97" s="3"/>
    </row>
    <row r="98" spans="1:16" s="66" customFormat="1" hidden="1">
      <c r="A98" s="11"/>
      <c r="B98" s="12"/>
      <c r="C98" s="63" t="s">
        <v>504</v>
      </c>
      <c r="D98" s="63" t="s">
        <v>505</v>
      </c>
      <c r="E98" s="63"/>
      <c r="F98" s="63"/>
      <c r="G98" s="13">
        <v>1999</v>
      </c>
      <c r="H98" s="13" t="s">
        <v>499</v>
      </c>
      <c r="I98" s="13" t="s">
        <v>30</v>
      </c>
      <c r="J98" s="13" t="s">
        <v>31</v>
      </c>
      <c r="K98" s="68"/>
      <c r="L98" s="38"/>
      <c r="M98" s="3"/>
      <c r="N98" s="3"/>
      <c r="O98" s="3"/>
    </row>
    <row r="99" spans="1:16" s="66" customFormat="1" hidden="1">
      <c r="A99" s="131"/>
      <c r="B99" s="65"/>
      <c r="C99" s="63" t="s">
        <v>510</v>
      </c>
      <c r="D99" s="63" t="s">
        <v>161</v>
      </c>
      <c r="E99" s="63"/>
      <c r="F99" s="63"/>
      <c r="G99" s="63">
        <v>1999</v>
      </c>
      <c r="H99" s="63" t="s">
        <v>499</v>
      </c>
      <c r="I99" s="63" t="s">
        <v>30</v>
      </c>
      <c r="J99" s="63" t="s">
        <v>31</v>
      </c>
      <c r="K99" s="132"/>
      <c r="L99" s="133"/>
    </row>
    <row r="100" spans="1:16" s="66" customFormat="1" hidden="1">
      <c r="A100" s="131"/>
      <c r="B100" s="65"/>
      <c r="C100" s="63" t="s">
        <v>507</v>
      </c>
      <c r="D100" s="63" t="s">
        <v>480</v>
      </c>
      <c r="E100" s="63"/>
      <c r="F100" s="63"/>
      <c r="G100" s="63">
        <v>1999</v>
      </c>
      <c r="H100" s="63" t="s">
        <v>499</v>
      </c>
      <c r="I100" s="63" t="s">
        <v>30</v>
      </c>
      <c r="J100" s="63" t="s">
        <v>31</v>
      </c>
      <c r="K100" s="132"/>
      <c r="L100" s="133"/>
    </row>
    <row r="101" spans="1:16" hidden="1">
      <c r="A101" s="131"/>
      <c r="B101" s="65"/>
      <c r="C101" s="63" t="s">
        <v>100</v>
      </c>
      <c r="D101" s="63" t="s">
        <v>76</v>
      </c>
      <c r="E101" s="63"/>
      <c r="F101" s="63"/>
      <c r="G101" s="63">
        <v>1998</v>
      </c>
      <c r="H101" s="63" t="s">
        <v>499</v>
      </c>
      <c r="I101" s="63" t="s">
        <v>30</v>
      </c>
      <c r="J101" s="63" t="s">
        <v>31</v>
      </c>
      <c r="K101" s="132"/>
      <c r="L101" s="133"/>
      <c r="M101" s="66"/>
      <c r="N101" s="66"/>
      <c r="O101" s="66"/>
    </row>
    <row r="102" spans="1:16" hidden="1">
      <c r="A102" s="11"/>
      <c r="B102" s="12"/>
      <c r="C102" s="13" t="s">
        <v>100</v>
      </c>
      <c r="D102" s="13" t="s">
        <v>89</v>
      </c>
      <c r="E102" s="13"/>
      <c r="F102" s="13"/>
      <c r="G102" s="12">
        <v>1998</v>
      </c>
      <c r="H102" s="24" t="s">
        <v>29</v>
      </c>
      <c r="I102" s="13" t="s">
        <v>30</v>
      </c>
      <c r="J102" s="13" t="s">
        <v>31</v>
      </c>
      <c r="K102" s="68"/>
      <c r="L102" s="38"/>
    </row>
    <row r="103" spans="1:16" hidden="1">
      <c r="A103" s="131"/>
      <c r="B103" s="65"/>
      <c r="C103" s="63" t="s">
        <v>514</v>
      </c>
      <c r="D103" s="63" t="s">
        <v>68</v>
      </c>
      <c r="E103" s="63"/>
      <c r="F103" s="63"/>
      <c r="G103" s="63">
        <v>1998</v>
      </c>
      <c r="H103" s="63" t="s">
        <v>499</v>
      </c>
      <c r="I103" s="63" t="s">
        <v>30</v>
      </c>
      <c r="J103" s="63" t="s">
        <v>31</v>
      </c>
      <c r="K103" s="132"/>
      <c r="L103" s="133"/>
      <c r="M103" s="66"/>
      <c r="N103" s="66"/>
      <c r="O103" s="66"/>
    </row>
    <row r="104" spans="1:16" hidden="1">
      <c r="A104" s="11"/>
      <c r="B104" s="12"/>
      <c r="C104" s="63" t="s">
        <v>123</v>
      </c>
      <c r="D104" s="63" t="s">
        <v>131</v>
      </c>
      <c r="E104" s="63"/>
      <c r="F104" s="63"/>
      <c r="G104" s="12">
        <v>1998</v>
      </c>
      <c r="H104" s="24" t="s">
        <v>109</v>
      </c>
      <c r="I104" s="64" t="s">
        <v>162</v>
      </c>
      <c r="J104" s="13" t="s">
        <v>110</v>
      </c>
      <c r="K104" s="68"/>
      <c r="L104" s="38"/>
    </row>
    <row r="105" spans="1:16" hidden="1">
      <c r="A105" s="11"/>
      <c r="B105" s="12"/>
      <c r="C105" s="63" t="s">
        <v>600</v>
      </c>
      <c r="D105" s="63" t="s">
        <v>601</v>
      </c>
      <c r="E105" s="63"/>
      <c r="F105" s="63"/>
      <c r="G105" s="12">
        <v>1998</v>
      </c>
      <c r="H105" s="24"/>
      <c r="I105" s="64" t="s">
        <v>584</v>
      </c>
      <c r="J105" s="13"/>
      <c r="K105" s="68"/>
      <c r="L105" s="38"/>
    </row>
    <row r="106" spans="1:16" ht="12" hidden="1" customHeight="1">
      <c r="A106" s="11"/>
      <c r="B106" s="12"/>
      <c r="C106" s="63" t="s">
        <v>606</v>
      </c>
      <c r="D106" s="63" t="s">
        <v>65</v>
      </c>
      <c r="E106" s="63"/>
      <c r="F106" s="63"/>
      <c r="G106" s="12">
        <v>1998</v>
      </c>
      <c r="H106" s="24"/>
      <c r="I106" s="64" t="s">
        <v>584</v>
      </c>
      <c r="J106" s="13"/>
      <c r="K106" s="68"/>
      <c r="L106" s="38"/>
      <c r="P106" s="66"/>
    </row>
    <row r="107" spans="1:16" ht="12" hidden="1" customHeight="1">
      <c r="A107" s="11"/>
      <c r="B107" s="12"/>
      <c r="C107" s="63" t="s">
        <v>604</v>
      </c>
      <c r="D107" s="63" t="s">
        <v>65</v>
      </c>
      <c r="E107" s="63"/>
      <c r="F107" s="63"/>
      <c r="G107" s="12">
        <v>1998</v>
      </c>
      <c r="H107" s="24"/>
      <c r="I107" s="64" t="s">
        <v>584</v>
      </c>
      <c r="J107" s="13"/>
      <c r="K107" s="68"/>
      <c r="L107" s="38"/>
      <c r="P107" s="66"/>
    </row>
    <row r="108" spans="1:16" hidden="1">
      <c r="A108" s="11"/>
      <c r="B108" s="12"/>
      <c r="C108" s="63" t="s">
        <v>605</v>
      </c>
      <c r="D108" s="63" t="s">
        <v>47</v>
      </c>
      <c r="E108" s="63"/>
      <c r="F108" s="63"/>
      <c r="G108" s="12">
        <v>1998</v>
      </c>
      <c r="H108" s="24"/>
      <c r="I108" s="64" t="s">
        <v>584</v>
      </c>
      <c r="J108" s="13"/>
      <c r="K108" s="68"/>
      <c r="L108" s="38"/>
      <c r="P108" s="66"/>
    </row>
    <row r="109" spans="1:16" hidden="1">
      <c r="A109" s="11"/>
      <c r="B109" s="12"/>
      <c r="C109" s="63" t="s">
        <v>506</v>
      </c>
      <c r="D109" s="63" t="s">
        <v>161</v>
      </c>
      <c r="E109" s="63"/>
      <c r="F109" s="63"/>
      <c r="G109" s="13">
        <v>1998</v>
      </c>
      <c r="H109" s="13" t="s">
        <v>499</v>
      </c>
      <c r="I109" s="13" t="s">
        <v>30</v>
      </c>
      <c r="J109" s="13" t="s">
        <v>31</v>
      </c>
      <c r="K109" s="68"/>
      <c r="L109" s="38"/>
    </row>
    <row r="110" spans="1:16" hidden="1">
      <c r="A110" s="11"/>
      <c r="B110" s="12"/>
      <c r="C110" s="3" t="s">
        <v>160</v>
      </c>
      <c r="D110" s="3" t="s">
        <v>161</v>
      </c>
      <c r="G110" s="3">
        <v>1998</v>
      </c>
      <c r="H110" s="3" t="s">
        <v>29</v>
      </c>
      <c r="I110" s="3" t="s">
        <v>30</v>
      </c>
      <c r="J110" s="3" t="s">
        <v>31</v>
      </c>
      <c r="K110" s="68"/>
      <c r="L110" s="38"/>
    </row>
    <row r="111" spans="1:16" ht="12" hidden="1" customHeight="1">
      <c r="A111" s="11"/>
      <c r="B111" s="12"/>
      <c r="C111" s="13" t="s">
        <v>101</v>
      </c>
      <c r="D111" s="13" t="s">
        <v>102</v>
      </c>
      <c r="E111" s="13"/>
      <c r="F111" s="13"/>
      <c r="G111" s="12">
        <v>1998</v>
      </c>
      <c r="H111" s="24" t="s">
        <v>29</v>
      </c>
      <c r="I111" s="13" t="s">
        <v>30</v>
      </c>
      <c r="J111" s="13" t="s">
        <v>31</v>
      </c>
      <c r="K111" s="68"/>
      <c r="L111" s="38"/>
    </row>
    <row r="112" spans="1:16" ht="12" hidden="1" customHeight="1">
      <c r="A112" s="11"/>
      <c r="B112" s="12"/>
      <c r="C112" s="13" t="s">
        <v>96</v>
      </c>
      <c r="D112" s="13" t="s">
        <v>97</v>
      </c>
      <c r="E112" s="13"/>
      <c r="F112" s="13"/>
      <c r="G112" s="12">
        <v>1998</v>
      </c>
      <c r="H112" s="24" t="s">
        <v>29</v>
      </c>
      <c r="I112" s="13" t="s">
        <v>30</v>
      </c>
      <c r="J112" s="13" t="s">
        <v>31</v>
      </c>
      <c r="K112" s="68"/>
      <c r="L112" s="38"/>
    </row>
    <row r="113" spans="1:16" s="13" customFormat="1" ht="12" hidden="1" customHeight="1">
      <c r="A113" s="11"/>
      <c r="B113" s="12"/>
      <c r="C113" s="63" t="s">
        <v>598</v>
      </c>
      <c r="D113" s="63" t="s">
        <v>599</v>
      </c>
      <c r="E113" s="63"/>
      <c r="F113" s="63"/>
      <c r="G113" s="12">
        <v>1998</v>
      </c>
      <c r="H113" s="24"/>
      <c r="I113" s="64" t="s">
        <v>584</v>
      </c>
      <c r="K113" s="68"/>
      <c r="L113" s="38"/>
      <c r="M113" s="3"/>
      <c r="N113" s="3"/>
      <c r="O113" s="3"/>
      <c r="P113" s="3"/>
    </row>
    <row r="114" spans="1:16" ht="12" hidden="1" customHeight="1">
      <c r="A114" s="11"/>
      <c r="B114" s="12"/>
      <c r="C114" s="13"/>
      <c r="D114" s="13"/>
      <c r="E114" s="13"/>
      <c r="F114" s="13"/>
      <c r="G114" s="12"/>
      <c r="H114" s="24"/>
      <c r="I114" s="13"/>
      <c r="J114" s="13"/>
      <c r="K114" s="68"/>
      <c r="L114" s="38"/>
    </row>
    <row r="115" spans="1:16" ht="12" hidden="1" customHeight="1">
      <c r="A115" s="11"/>
      <c r="B115" s="12"/>
      <c r="C115" s="13"/>
      <c r="D115" s="13"/>
      <c r="E115" s="13"/>
      <c r="F115" s="13"/>
      <c r="G115" s="12"/>
      <c r="H115" s="24"/>
      <c r="I115" s="13"/>
      <c r="J115" s="13"/>
      <c r="K115" s="68"/>
      <c r="L115" s="38"/>
    </row>
    <row r="116" spans="1:16" ht="12" hidden="1" customHeight="1">
      <c r="A116" s="11"/>
      <c r="B116" s="12"/>
      <c r="C116" s="13"/>
      <c r="D116" s="13"/>
      <c r="E116" s="13"/>
      <c r="F116" s="13"/>
      <c r="G116" s="12"/>
      <c r="H116" s="24"/>
      <c r="I116" s="13"/>
      <c r="J116" s="13"/>
      <c r="K116" s="68"/>
      <c r="L116" s="38"/>
    </row>
    <row r="117" spans="1:16" ht="12" hidden="1" customHeight="1">
      <c r="A117" s="11"/>
      <c r="B117" s="12"/>
      <c r="C117" s="13"/>
      <c r="D117" s="13"/>
      <c r="E117" s="13"/>
      <c r="F117" s="13"/>
      <c r="G117" s="12"/>
      <c r="H117" s="24"/>
      <c r="I117" s="13"/>
      <c r="J117" s="13"/>
      <c r="K117" s="68"/>
      <c r="L117" s="38"/>
    </row>
    <row r="118" spans="1:16" ht="12" customHeight="1">
      <c r="A118" s="14"/>
      <c r="B118" s="15"/>
      <c r="C118" s="16"/>
      <c r="D118" s="16"/>
      <c r="E118" s="16"/>
      <c r="F118" s="16"/>
      <c r="G118" s="15"/>
      <c r="H118" s="25"/>
      <c r="I118" s="16"/>
      <c r="J118" s="16"/>
      <c r="K118" s="71"/>
      <c r="L118" s="39"/>
    </row>
    <row r="120" spans="1:16">
      <c r="A120" s="4" t="s">
        <v>1000</v>
      </c>
    </row>
    <row r="121" spans="1:16">
      <c r="A121" s="7" t="s">
        <v>0</v>
      </c>
      <c r="B121" s="7" t="s">
        <v>1</v>
      </c>
      <c r="C121" s="7" t="s">
        <v>6</v>
      </c>
      <c r="D121" s="7" t="s">
        <v>7</v>
      </c>
      <c r="E121" s="149" t="s">
        <v>646</v>
      </c>
      <c r="F121" s="148" t="s">
        <v>647</v>
      </c>
      <c r="G121" s="150" t="s">
        <v>2</v>
      </c>
      <c r="H121" s="23" t="s">
        <v>5</v>
      </c>
      <c r="I121" s="7" t="s">
        <v>3</v>
      </c>
      <c r="J121" s="7" t="s">
        <v>4</v>
      </c>
      <c r="K121" s="40" t="s">
        <v>8</v>
      </c>
      <c r="L121" s="18" t="s">
        <v>17</v>
      </c>
    </row>
    <row r="122" spans="1:16" ht="12" customHeight="1">
      <c r="A122" s="8">
        <v>1</v>
      </c>
      <c r="B122" s="9">
        <v>1950</v>
      </c>
      <c r="C122" s="146" t="s">
        <v>797</v>
      </c>
      <c r="D122" s="146" t="s">
        <v>65</v>
      </c>
      <c r="E122" s="146" t="s">
        <v>780</v>
      </c>
      <c r="F122" s="146" t="s">
        <v>709</v>
      </c>
      <c r="G122" s="9">
        <v>1997</v>
      </c>
      <c r="H122" s="146" t="s">
        <v>786</v>
      </c>
      <c r="I122" s="147" t="s">
        <v>787</v>
      </c>
      <c r="J122" s="146" t="s">
        <v>139</v>
      </c>
      <c r="K122" s="166">
        <v>9.0972222222222218E-3</v>
      </c>
      <c r="L122" s="38">
        <v>20</v>
      </c>
    </row>
    <row r="123" spans="1:16" ht="12" customHeight="1">
      <c r="A123" s="11">
        <v>2</v>
      </c>
      <c r="B123" s="12">
        <v>1901</v>
      </c>
      <c r="C123" s="13" t="s">
        <v>204</v>
      </c>
      <c r="D123" s="13" t="s">
        <v>194</v>
      </c>
      <c r="E123" s="63" t="s">
        <v>658</v>
      </c>
      <c r="F123" s="63" t="s">
        <v>654</v>
      </c>
      <c r="G123" s="12">
        <v>1996</v>
      </c>
      <c r="H123" s="64" t="s">
        <v>660</v>
      </c>
      <c r="I123" s="13"/>
      <c r="J123" s="63" t="s">
        <v>659</v>
      </c>
      <c r="K123" s="68">
        <v>9.2939814814814812E-3</v>
      </c>
      <c r="L123" s="38">
        <v>17</v>
      </c>
    </row>
    <row r="124" spans="1:16">
      <c r="A124" s="11">
        <v>3</v>
      </c>
      <c r="B124" s="12">
        <v>1903</v>
      </c>
      <c r="C124" s="63" t="s">
        <v>631</v>
      </c>
      <c r="D124" s="63" t="s">
        <v>47</v>
      </c>
      <c r="E124" s="63" t="s">
        <v>648</v>
      </c>
      <c r="F124" s="63" t="s">
        <v>718</v>
      </c>
      <c r="G124" s="12">
        <v>1996</v>
      </c>
      <c r="H124" s="63" t="s">
        <v>621</v>
      </c>
      <c r="I124" s="64" t="s">
        <v>147</v>
      </c>
      <c r="J124" s="63"/>
      <c r="K124" s="68">
        <v>9.4212962962962957E-3</v>
      </c>
      <c r="L124" s="133">
        <v>15</v>
      </c>
    </row>
    <row r="125" spans="1:16">
      <c r="A125" s="11">
        <v>4</v>
      </c>
      <c r="B125" s="12">
        <v>1902</v>
      </c>
      <c r="C125" s="63" t="s">
        <v>630</v>
      </c>
      <c r="D125" s="63" t="s">
        <v>65</v>
      </c>
      <c r="E125" s="63" t="s">
        <v>674</v>
      </c>
      <c r="F125" s="63" t="s">
        <v>655</v>
      </c>
      <c r="G125" s="12">
        <v>1996</v>
      </c>
      <c r="H125" s="63" t="s">
        <v>621</v>
      </c>
      <c r="I125" s="64" t="s">
        <v>147</v>
      </c>
      <c r="J125" s="63"/>
      <c r="K125" s="68">
        <v>9.6990740740740735E-3</v>
      </c>
      <c r="L125" s="38">
        <v>14</v>
      </c>
    </row>
    <row r="126" spans="1:16">
      <c r="A126" s="11">
        <v>5</v>
      </c>
      <c r="B126" s="12">
        <v>1905</v>
      </c>
      <c r="C126" s="63" t="s">
        <v>773</v>
      </c>
      <c r="D126" s="63" t="s">
        <v>161</v>
      </c>
      <c r="E126" s="63"/>
      <c r="F126" s="63"/>
      <c r="G126" s="12">
        <v>1997</v>
      </c>
      <c r="H126" s="63" t="s">
        <v>774</v>
      </c>
      <c r="I126" s="64" t="s">
        <v>147</v>
      </c>
      <c r="J126" s="63"/>
      <c r="K126" s="68">
        <v>9.9652777777777778E-3</v>
      </c>
      <c r="L126" s="133">
        <v>13</v>
      </c>
    </row>
    <row r="127" spans="1:16">
      <c r="A127" s="11">
        <v>6</v>
      </c>
      <c r="B127" s="12">
        <v>1904</v>
      </c>
      <c r="C127" s="63" t="s">
        <v>798</v>
      </c>
      <c r="D127" s="63" t="s">
        <v>53</v>
      </c>
      <c r="E127" s="63"/>
      <c r="F127" s="63"/>
      <c r="G127" s="12">
        <v>1997</v>
      </c>
      <c r="H127" s="63" t="s">
        <v>774</v>
      </c>
      <c r="I127" s="64" t="s">
        <v>147</v>
      </c>
      <c r="J127" s="63"/>
      <c r="K127" s="68">
        <v>9.9768518518518531E-3</v>
      </c>
      <c r="L127" s="38">
        <v>12</v>
      </c>
    </row>
    <row r="128" spans="1:16">
      <c r="A128" s="11">
        <v>7</v>
      </c>
      <c r="B128" s="12">
        <v>1949</v>
      </c>
      <c r="C128" s="63" t="s">
        <v>814</v>
      </c>
      <c r="D128" s="63" t="s">
        <v>65</v>
      </c>
      <c r="E128" s="63" t="s">
        <v>657</v>
      </c>
      <c r="F128" s="63" t="s">
        <v>649</v>
      </c>
      <c r="G128" s="12">
        <v>1996</v>
      </c>
      <c r="H128" s="63" t="s">
        <v>621</v>
      </c>
      <c r="I128" s="64" t="s">
        <v>147</v>
      </c>
      <c r="J128" s="63"/>
      <c r="K128" s="68">
        <v>1.1319444444444444E-2</v>
      </c>
      <c r="L128" s="133">
        <v>11</v>
      </c>
    </row>
    <row r="129" spans="1:12" hidden="1">
      <c r="A129" s="11"/>
      <c r="B129" s="12"/>
      <c r="C129" s="63"/>
      <c r="D129" s="63"/>
      <c r="E129" s="63"/>
      <c r="F129" s="63"/>
      <c r="G129" s="12"/>
      <c r="H129" s="24"/>
      <c r="I129" s="64"/>
      <c r="J129" s="13"/>
      <c r="K129" s="68"/>
      <c r="L129" s="38"/>
    </row>
    <row r="130" spans="1:12" hidden="1">
      <c r="A130" s="11"/>
      <c r="B130" s="12"/>
      <c r="C130" s="63" t="s">
        <v>123</v>
      </c>
      <c r="D130" s="63" t="s">
        <v>124</v>
      </c>
      <c r="E130" s="63"/>
      <c r="F130" s="63"/>
      <c r="G130" s="12">
        <v>1996</v>
      </c>
      <c r="H130" s="24" t="s">
        <v>109</v>
      </c>
      <c r="I130" s="64" t="s">
        <v>162</v>
      </c>
      <c r="J130" s="13" t="s">
        <v>110</v>
      </c>
      <c r="K130" s="68"/>
      <c r="L130" s="38"/>
    </row>
    <row r="131" spans="1:12" hidden="1">
      <c r="A131" s="11"/>
      <c r="B131" s="12"/>
      <c r="C131" s="13" t="s">
        <v>123</v>
      </c>
      <c r="D131" s="13" t="s">
        <v>124</v>
      </c>
      <c r="E131" s="13"/>
      <c r="F131" s="13"/>
      <c r="G131" s="12">
        <v>1996</v>
      </c>
      <c r="H131" s="24" t="s">
        <v>109</v>
      </c>
      <c r="I131" s="13" t="s">
        <v>162</v>
      </c>
      <c r="J131" s="13" t="s">
        <v>110</v>
      </c>
      <c r="K131" s="68"/>
      <c r="L131" s="38"/>
    </row>
    <row r="132" spans="1:12" hidden="1">
      <c r="A132" s="11"/>
      <c r="B132" s="12"/>
      <c r="C132" s="63" t="s">
        <v>450</v>
      </c>
      <c r="D132" s="63" t="s">
        <v>451</v>
      </c>
      <c r="E132" s="63"/>
      <c r="F132" s="63"/>
      <c r="G132" s="12">
        <v>1996</v>
      </c>
      <c r="H132" s="24"/>
      <c r="I132" s="64" t="s">
        <v>422</v>
      </c>
      <c r="J132" s="13" t="s">
        <v>424</v>
      </c>
      <c r="K132" s="68"/>
      <c r="L132" s="38"/>
    </row>
    <row r="133" spans="1:12" hidden="1">
      <c r="A133" s="11"/>
      <c r="B133" s="12"/>
      <c r="C133" s="13" t="s">
        <v>77</v>
      </c>
      <c r="D133" s="13" t="s">
        <v>78</v>
      </c>
      <c r="E133" s="13"/>
      <c r="F133" s="13"/>
      <c r="G133" s="12">
        <v>1996</v>
      </c>
      <c r="H133" s="24" t="s">
        <v>29</v>
      </c>
      <c r="I133" s="13" t="s">
        <v>30</v>
      </c>
      <c r="J133" s="13" t="s">
        <v>31</v>
      </c>
      <c r="K133" s="68"/>
      <c r="L133" s="38"/>
    </row>
    <row r="134" spans="1:12" hidden="1">
      <c r="A134" s="11"/>
      <c r="B134" s="12"/>
      <c r="C134" s="13" t="s">
        <v>70</v>
      </c>
      <c r="D134" s="13" t="s">
        <v>47</v>
      </c>
      <c r="E134" s="13"/>
      <c r="F134" s="13"/>
      <c r="G134" s="12">
        <v>1996</v>
      </c>
      <c r="H134" s="24" t="s">
        <v>29</v>
      </c>
      <c r="I134" s="13" t="s">
        <v>30</v>
      </c>
      <c r="J134" s="13" t="s">
        <v>31</v>
      </c>
      <c r="K134" s="68"/>
      <c r="L134" s="38"/>
    </row>
    <row r="135" spans="1:12" hidden="1">
      <c r="A135" s="11"/>
      <c r="B135" s="12"/>
      <c r="C135" s="63" t="s">
        <v>461</v>
      </c>
      <c r="D135" s="63" t="s">
        <v>462</v>
      </c>
      <c r="E135" s="63"/>
      <c r="F135" s="63"/>
      <c r="G135" s="12">
        <v>1996</v>
      </c>
      <c r="H135" s="24"/>
      <c r="I135" s="64" t="s">
        <v>456</v>
      </c>
      <c r="J135" s="13"/>
      <c r="K135" s="68"/>
      <c r="L135" s="38"/>
    </row>
    <row r="136" spans="1:12" hidden="1">
      <c r="A136" s="11"/>
      <c r="B136" s="65"/>
      <c r="C136" s="63" t="s">
        <v>79</v>
      </c>
      <c r="D136" s="63" t="s">
        <v>47</v>
      </c>
      <c r="E136" s="63"/>
      <c r="F136" s="63"/>
      <c r="G136" s="13">
        <v>1996</v>
      </c>
      <c r="H136" s="13" t="s">
        <v>499</v>
      </c>
      <c r="I136" s="13" t="s">
        <v>30</v>
      </c>
      <c r="J136" s="13" t="s">
        <v>31</v>
      </c>
      <c r="K136" s="68"/>
      <c r="L136" s="38"/>
    </row>
    <row r="137" spans="1:12" ht="12" hidden="1" customHeight="1">
      <c r="A137" s="11"/>
      <c r="B137" s="12"/>
      <c r="C137" s="13" t="s">
        <v>79</v>
      </c>
      <c r="D137" s="13" t="s">
        <v>47</v>
      </c>
      <c r="E137" s="13"/>
      <c r="F137" s="13"/>
      <c r="G137" s="12">
        <v>1996</v>
      </c>
      <c r="H137" s="24" t="s">
        <v>29</v>
      </c>
      <c r="I137" s="13" t="s">
        <v>30</v>
      </c>
      <c r="J137" s="13" t="s">
        <v>31</v>
      </c>
      <c r="K137" s="68"/>
      <c r="L137" s="38"/>
    </row>
    <row r="138" spans="1:12" hidden="1">
      <c r="A138" s="11"/>
      <c r="B138" s="12"/>
      <c r="C138" s="63" t="s">
        <v>372</v>
      </c>
      <c r="D138" s="63" t="s">
        <v>65</v>
      </c>
      <c r="E138" s="63"/>
      <c r="F138" s="63"/>
      <c r="G138" s="12">
        <v>1996</v>
      </c>
      <c r="H138" s="24" t="s">
        <v>109</v>
      </c>
      <c r="I138" s="64" t="s">
        <v>162</v>
      </c>
      <c r="J138" s="13" t="s">
        <v>110</v>
      </c>
      <c r="K138" s="68"/>
      <c r="L138" s="38"/>
    </row>
    <row r="139" spans="1:12" hidden="1">
      <c r="A139" s="11"/>
      <c r="B139" s="65"/>
      <c r="C139" s="63" t="s">
        <v>517</v>
      </c>
      <c r="D139" s="63" t="s">
        <v>68</v>
      </c>
      <c r="E139" s="63"/>
      <c r="F139" s="63"/>
      <c r="G139" s="13">
        <v>1996</v>
      </c>
      <c r="H139" s="63" t="s">
        <v>499</v>
      </c>
      <c r="I139" s="63" t="s">
        <v>30</v>
      </c>
      <c r="J139" s="63" t="s">
        <v>31</v>
      </c>
      <c r="K139" s="68"/>
      <c r="L139" s="38"/>
    </row>
    <row r="140" spans="1:12" hidden="1">
      <c r="A140" s="11"/>
      <c r="B140" s="12"/>
      <c r="C140" s="13" t="s">
        <v>67</v>
      </c>
      <c r="D140" s="13" t="s">
        <v>68</v>
      </c>
      <c r="E140" s="13"/>
      <c r="F140" s="13"/>
      <c r="G140" s="12">
        <v>1996</v>
      </c>
      <c r="H140" s="24" t="s">
        <v>29</v>
      </c>
      <c r="I140" s="13" t="s">
        <v>30</v>
      </c>
      <c r="J140" s="13" t="s">
        <v>31</v>
      </c>
      <c r="K140" s="68"/>
      <c r="L140" s="38"/>
    </row>
    <row r="141" spans="1:12" ht="12" hidden="1" customHeight="1">
      <c r="A141" s="11"/>
      <c r="B141" s="12"/>
      <c r="C141" s="63" t="s">
        <v>549</v>
      </c>
      <c r="D141" s="63" t="s">
        <v>599</v>
      </c>
      <c r="E141" s="63"/>
      <c r="F141" s="63"/>
      <c r="G141" s="12">
        <v>1996</v>
      </c>
      <c r="H141" s="24"/>
      <c r="I141" s="64" t="s">
        <v>584</v>
      </c>
      <c r="J141" s="13"/>
      <c r="K141" s="68"/>
      <c r="L141" s="38"/>
    </row>
    <row r="142" spans="1:12" ht="12" hidden="1" customHeight="1">
      <c r="A142" s="11"/>
      <c r="B142" s="12"/>
      <c r="C142" s="63" t="s">
        <v>273</v>
      </c>
      <c r="D142" s="63" t="s">
        <v>189</v>
      </c>
      <c r="E142" s="63"/>
      <c r="F142" s="63"/>
      <c r="G142" s="12">
        <v>1996</v>
      </c>
      <c r="H142" s="24"/>
      <c r="I142" s="64" t="s">
        <v>584</v>
      </c>
      <c r="J142" s="13"/>
      <c r="K142" s="68"/>
      <c r="L142" s="38"/>
    </row>
    <row r="143" spans="1:12" ht="12" hidden="1" customHeight="1">
      <c r="A143" s="11"/>
      <c r="B143" s="12"/>
      <c r="C143" s="13" t="s">
        <v>193</v>
      </c>
      <c r="D143" s="13" t="s">
        <v>194</v>
      </c>
      <c r="E143" s="13"/>
      <c r="F143" s="13"/>
      <c r="G143" s="12">
        <v>1996</v>
      </c>
      <c r="H143" s="24" t="s">
        <v>189</v>
      </c>
      <c r="I143" s="13" t="s">
        <v>190</v>
      </c>
      <c r="J143" s="13" t="s">
        <v>191</v>
      </c>
      <c r="K143" s="68"/>
      <c r="L143" s="38"/>
    </row>
    <row r="144" spans="1:12" ht="12" hidden="1" customHeight="1">
      <c r="A144" s="11"/>
      <c r="B144" s="12"/>
      <c r="C144" s="63" t="s">
        <v>479</v>
      </c>
      <c r="D144" s="63" t="s">
        <v>480</v>
      </c>
      <c r="E144" s="63"/>
      <c r="F144" s="63"/>
      <c r="G144" s="12">
        <v>1996</v>
      </c>
      <c r="H144" s="24"/>
      <c r="I144" s="64" t="s">
        <v>472</v>
      </c>
      <c r="J144" s="13" t="s">
        <v>473</v>
      </c>
      <c r="K144" s="68"/>
      <c r="L144" s="38"/>
    </row>
    <row r="145" spans="1:16" ht="12" hidden="1" customHeight="1">
      <c r="A145" s="11"/>
      <c r="B145" s="12"/>
      <c r="C145" s="63" t="s">
        <v>75</v>
      </c>
      <c r="D145" s="63" t="s">
        <v>76</v>
      </c>
      <c r="E145" s="63"/>
      <c r="F145" s="63"/>
      <c r="G145" s="12">
        <v>1996</v>
      </c>
      <c r="H145" s="63" t="s">
        <v>499</v>
      </c>
      <c r="I145" s="64" t="s">
        <v>30</v>
      </c>
      <c r="J145" s="63" t="s">
        <v>31</v>
      </c>
      <c r="K145" s="68"/>
      <c r="L145" s="38"/>
    </row>
    <row r="146" spans="1:16" hidden="1">
      <c r="A146" s="11"/>
      <c r="B146" s="65"/>
      <c r="C146" s="63" t="s">
        <v>75</v>
      </c>
      <c r="D146" s="63" t="s">
        <v>76</v>
      </c>
      <c r="E146" s="63"/>
      <c r="F146" s="63"/>
      <c r="G146" s="13">
        <v>1996</v>
      </c>
      <c r="H146" s="13" t="s">
        <v>499</v>
      </c>
      <c r="I146" s="13" t="s">
        <v>30</v>
      </c>
      <c r="J146" s="13" t="s">
        <v>31</v>
      </c>
      <c r="K146" s="68"/>
      <c r="L146" s="38"/>
    </row>
    <row r="147" spans="1:16" hidden="1">
      <c r="A147" s="11"/>
      <c r="B147" s="12"/>
      <c r="C147" s="13" t="s">
        <v>257</v>
      </c>
      <c r="D147" s="13" t="s">
        <v>65</v>
      </c>
      <c r="E147" s="13"/>
      <c r="F147" s="13"/>
      <c r="G147" s="12">
        <v>1996</v>
      </c>
      <c r="H147" s="24" t="s">
        <v>244</v>
      </c>
      <c r="I147" s="13" t="s">
        <v>245</v>
      </c>
      <c r="J147" s="13" t="s">
        <v>246</v>
      </c>
      <c r="K147" s="68"/>
      <c r="L147" s="38"/>
    </row>
    <row r="148" spans="1:16" hidden="1">
      <c r="A148" s="11"/>
      <c r="B148" s="12"/>
      <c r="C148" s="63" t="s">
        <v>444</v>
      </c>
      <c r="D148" s="63" t="s">
        <v>65</v>
      </c>
      <c r="E148" s="63"/>
      <c r="F148" s="63"/>
      <c r="G148" s="12">
        <v>1997</v>
      </c>
      <c r="H148" s="24"/>
      <c r="I148" s="64" t="s">
        <v>422</v>
      </c>
      <c r="J148" s="13" t="s">
        <v>424</v>
      </c>
      <c r="K148" s="68"/>
      <c r="L148" s="38"/>
    </row>
    <row r="149" spans="1:16" hidden="1">
      <c r="A149" s="131"/>
      <c r="B149" s="65"/>
      <c r="C149" s="63" t="s">
        <v>615</v>
      </c>
      <c r="D149" s="63" t="s">
        <v>102</v>
      </c>
      <c r="E149" s="63"/>
      <c r="F149" s="63"/>
      <c r="G149" s="13">
        <v>1997</v>
      </c>
      <c r="H149" s="63" t="s">
        <v>189</v>
      </c>
      <c r="I149" s="63" t="s">
        <v>190</v>
      </c>
      <c r="J149" s="63" t="s">
        <v>191</v>
      </c>
      <c r="K149" s="132"/>
      <c r="L149" s="133"/>
      <c r="M149" s="66"/>
      <c r="N149" s="66"/>
      <c r="O149" s="66"/>
      <c r="P149" s="66"/>
    </row>
    <row r="150" spans="1:16" hidden="1">
      <c r="A150" s="131"/>
      <c r="B150" s="65"/>
      <c r="C150" s="63" t="s">
        <v>632</v>
      </c>
      <c r="D150" s="63" t="s">
        <v>633</v>
      </c>
      <c r="E150" s="63"/>
      <c r="F150" s="63"/>
      <c r="G150" s="13">
        <v>1997</v>
      </c>
      <c r="H150" s="63" t="s">
        <v>621</v>
      </c>
      <c r="I150" s="63"/>
      <c r="J150" s="63"/>
      <c r="K150" s="132"/>
      <c r="L150" s="133"/>
      <c r="M150" s="66"/>
      <c r="N150" s="66"/>
      <c r="O150" s="66"/>
      <c r="P150" s="66"/>
    </row>
    <row r="151" spans="1:16" hidden="1">
      <c r="A151" s="131"/>
      <c r="B151" s="65"/>
      <c r="C151" s="63" t="s">
        <v>634</v>
      </c>
      <c r="D151" s="63" t="s">
        <v>441</v>
      </c>
      <c r="E151" s="63"/>
      <c r="F151" s="63"/>
      <c r="G151" s="13">
        <v>1997</v>
      </c>
      <c r="H151" s="63" t="s">
        <v>621</v>
      </c>
      <c r="I151" s="63"/>
      <c r="J151" s="63"/>
      <c r="K151" s="132"/>
      <c r="L151" s="133"/>
      <c r="M151" s="66"/>
      <c r="N151" s="66"/>
      <c r="O151" s="66"/>
      <c r="P151" s="66"/>
    </row>
    <row r="152" spans="1:16" hidden="1">
      <c r="A152" s="11"/>
      <c r="B152" s="12"/>
      <c r="C152" s="63" t="s">
        <v>438</v>
      </c>
      <c r="D152" s="63" t="s">
        <v>439</v>
      </c>
      <c r="E152" s="63"/>
      <c r="F152" s="63"/>
      <c r="G152" s="12">
        <v>1997</v>
      </c>
      <c r="H152" s="24"/>
      <c r="I152" s="64" t="s">
        <v>422</v>
      </c>
      <c r="J152" s="13" t="s">
        <v>424</v>
      </c>
      <c r="K152" s="68"/>
      <c r="L152" s="38"/>
      <c r="P152" s="66"/>
    </row>
    <row r="153" spans="1:16" s="66" customFormat="1" hidden="1">
      <c r="A153" s="11"/>
      <c r="B153" s="12"/>
      <c r="C153" s="13" t="s">
        <v>86</v>
      </c>
      <c r="D153" s="13" t="s">
        <v>87</v>
      </c>
      <c r="E153" s="13"/>
      <c r="F153" s="13"/>
      <c r="G153" s="12">
        <v>1997</v>
      </c>
      <c r="H153" s="24" t="s">
        <v>29</v>
      </c>
      <c r="I153" s="13" t="s">
        <v>30</v>
      </c>
      <c r="J153" s="13" t="s">
        <v>31</v>
      </c>
      <c r="K153" s="68"/>
      <c r="L153" s="38"/>
      <c r="M153" s="3"/>
      <c r="N153" s="3"/>
      <c r="O153" s="3"/>
      <c r="P153" s="3"/>
    </row>
    <row r="154" spans="1:16" s="66" customFormat="1" hidden="1">
      <c r="A154" s="11"/>
      <c r="B154" s="12"/>
      <c r="C154" s="13" t="s">
        <v>74</v>
      </c>
      <c r="D154" s="13" t="s">
        <v>65</v>
      </c>
      <c r="E154" s="13"/>
      <c r="F154" s="13"/>
      <c r="G154" s="12">
        <v>1997</v>
      </c>
      <c r="H154" s="24" t="s">
        <v>29</v>
      </c>
      <c r="I154" s="13" t="s">
        <v>30</v>
      </c>
      <c r="J154" s="13" t="s">
        <v>31</v>
      </c>
      <c r="K154" s="68"/>
      <c r="L154" s="38"/>
      <c r="M154" s="3"/>
      <c r="N154" s="3"/>
      <c r="O154" s="3"/>
      <c r="P154" s="3"/>
    </row>
    <row r="155" spans="1:16" s="66" customFormat="1" hidden="1">
      <c r="A155" s="11"/>
      <c r="B155" s="12"/>
      <c r="C155" s="63" t="s">
        <v>597</v>
      </c>
      <c r="D155" s="63" t="s">
        <v>43</v>
      </c>
      <c r="E155" s="63"/>
      <c r="F155" s="63"/>
      <c r="G155" s="12">
        <v>1997</v>
      </c>
      <c r="H155" s="24"/>
      <c r="I155" s="64" t="s">
        <v>584</v>
      </c>
      <c r="J155" s="13"/>
      <c r="K155" s="68"/>
      <c r="L155" s="38"/>
      <c r="M155" s="3"/>
      <c r="N155" s="3"/>
      <c r="O155" s="3"/>
      <c r="P155" s="3"/>
    </row>
    <row r="156" spans="1:16" s="66" customFormat="1" hidden="1">
      <c r="A156" s="11"/>
      <c r="B156" s="12"/>
      <c r="C156" s="63" t="s">
        <v>380</v>
      </c>
      <c r="D156" s="63" t="s">
        <v>194</v>
      </c>
      <c r="E156" s="63"/>
      <c r="F156" s="63"/>
      <c r="G156" s="12">
        <v>1997</v>
      </c>
      <c r="H156" s="24" t="s">
        <v>109</v>
      </c>
      <c r="I156" s="64" t="s">
        <v>162</v>
      </c>
      <c r="J156" s="13" t="s">
        <v>110</v>
      </c>
      <c r="K156" s="68"/>
      <c r="L156" s="38"/>
      <c r="M156" s="3"/>
      <c r="N156" s="3"/>
      <c r="O156" s="3"/>
      <c r="P156" s="3"/>
    </row>
    <row r="157" spans="1:16" s="66" customFormat="1" hidden="1">
      <c r="A157" s="11"/>
      <c r="B157" s="12"/>
      <c r="C157" s="13" t="s">
        <v>88</v>
      </c>
      <c r="D157" s="13" t="s">
        <v>89</v>
      </c>
      <c r="E157" s="13"/>
      <c r="F157" s="13"/>
      <c r="G157" s="12">
        <v>1997</v>
      </c>
      <c r="H157" s="24" t="s">
        <v>29</v>
      </c>
      <c r="I157" s="13" t="s">
        <v>30</v>
      </c>
      <c r="J157" s="13" t="s">
        <v>31</v>
      </c>
      <c r="K157" s="68"/>
      <c r="L157" s="38"/>
      <c r="M157" s="3"/>
      <c r="N157" s="3"/>
      <c r="O157" s="3"/>
      <c r="P157" s="3"/>
    </row>
    <row r="158" spans="1:16" s="66" customFormat="1" hidden="1">
      <c r="A158" s="131"/>
      <c r="B158" s="65"/>
      <c r="C158" s="63" t="s">
        <v>83</v>
      </c>
      <c r="D158" s="63" t="s">
        <v>45</v>
      </c>
      <c r="E158" s="63"/>
      <c r="F158" s="63"/>
      <c r="G158" s="63">
        <v>1997</v>
      </c>
      <c r="H158" s="63" t="s">
        <v>499</v>
      </c>
      <c r="I158" s="63" t="s">
        <v>30</v>
      </c>
      <c r="J158" s="63" t="s">
        <v>31</v>
      </c>
      <c r="K158" s="132"/>
      <c r="L158" s="133"/>
      <c r="P158" s="3"/>
    </row>
    <row r="159" spans="1:16" s="66" customFormat="1" hidden="1">
      <c r="A159" s="11"/>
      <c r="B159" s="12"/>
      <c r="C159" s="13" t="s">
        <v>83</v>
      </c>
      <c r="D159" s="13" t="s">
        <v>45</v>
      </c>
      <c r="E159" s="13"/>
      <c r="F159" s="13"/>
      <c r="G159" s="12">
        <v>1997</v>
      </c>
      <c r="H159" s="24" t="s">
        <v>29</v>
      </c>
      <c r="I159" s="13" t="s">
        <v>30</v>
      </c>
      <c r="J159" s="13" t="s">
        <v>31</v>
      </c>
      <c r="K159" s="68"/>
      <c r="L159" s="38"/>
      <c r="M159" s="3"/>
      <c r="N159" s="3"/>
      <c r="O159" s="3"/>
      <c r="P159" s="3"/>
    </row>
    <row r="160" spans="1:16" hidden="1">
      <c r="A160" s="11"/>
      <c r="B160" s="12"/>
      <c r="C160" s="13" t="s">
        <v>90</v>
      </c>
      <c r="D160" s="13" t="s">
        <v>65</v>
      </c>
      <c r="E160" s="13"/>
      <c r="F160" s="13"/>
      <c r="G160" s="12">
        <v>1997</v>
      </c>
      <c r="H160" s="24" t="s">
        <v>29</v>
      </c>
      <c r="I160" s="13" t="s">
        <v>30</v>
      </c>
      <c r="J160" s="13" t="s">
        <v>31</v>
      </c>
      <c r="K160" s="68"/>
      <c r="L160" s="38"/>
      <c r="M160" s="13"/>
      <c r="N160" s="13"/>
      <c r="O160" s="13"/>
      <c r="P160" s="13"/>
    </row>
    <row r="161" spans="1:12" hidden="1">
      <c r="A161" s="11"/>
      <c r="B161" s="12"/>
      <c r="C161" s="63" t="s">
        <v>440</v>
      </c>
      <c r="D161" s="63" t="s">
        <v>441</v>
      </c>
      <c r="E161" s="63"/>
      <c r="F161" s="63"/>
      <c r="G161" s="12">
        <v>1996</v>
      </c>
      <c r="H161" s="24"/>
      <c r="I161" s="64" t="s">
        <v>422</v>
      </c>
      <c r="J161" s="13" t="s">
        <v>424</v>
      </c>
      <c r="K161" s="68"/>
      <c r="L161" s="38"/>
    </row>
    <row r="162" spans="1:12" s="13" customFormat="1">
      <c r="A162" s="14"/>
      <c r="B162" s="15"/>
      <c r="C162" s="159"/>
      <c r="D162" s="159"/>
      <c r="E162" s="159"/>
      <c r="F162" s="159"/>
      <c r="G162" s="15"/>
      <c r="H162" s="25"/>
      <c r="I162" s="160"/>
      <c r="J162" s="16"/>
      <c r="K162" s="71"/>
      <c r="L162" s="39"/>
    </row>
    <row r="164" spans="1:12">
      <c r="A164" s="4" t="s">
        <v>1001</v>
      </c>
      <c r="L164" s="3"/>
    </row>
    <row r="165" spans="1:12">
      <c r="A165" s="7" t="s">
        <v>0</v>
      </c>
      <c r="B165" s="7" t="s">
        <v>1</v>
      </c>
      <c r="C165" s="7" t="s">
        <v>6</v>
      </c>
      <c r="D165" s="7" t="s">
        <v>7</v>
      </c>
      <c r="E165" s="149" t="s">
        <v>646</v>
      </c>
      <c r="F165" s="148" t="s">
        <v>647</v>
      </c>
      <c r="G165" s="150" t="s">
        <v>2</v>
      </c>
      <c r="H165" s="23" t="s">
        <v>5</v>
      </c>
      <c r="I165" s="7" t="s">
        <v>3</v>
      </c>
      <c r="J165" s="7" t="s">
        <v>4</v>
      </c>
      <c r="K165" s="40" t="s">
        <v>8</v>
      </c>
      <c r="L165" s="18" t="s">
        <v>17</v>
      </c>
    </row>
    <row r="166" spans="1:12">
      <c r="A166" s="8">
        <v>1</v>
      </c>
      <c r="B166" s="9">
        <v>347</v>
      </c>
      <c r="C166" s="146" t="s">
        <v>662</v>
      </c>
      <c r="D166" s="146" t="s">
        <v>217</v>
      </c>
      <c r="E166" s="146" t="s">
        <v>663</v>
      </c>
      <c r="F166" s="146" t="s">
        <v>664</v>
      </c>
      <c r="G166" s="9">
        <v>2000</v>
      </c>
      <c r="H166" s="146" t="s">
        <v>665</v>
      </c>
      <c r="I166" s="146" t="s">
        <v>217</v>
      </c>
      <c r="J166" s="146" t="s">
        <v>272</v>
      </c>
      <c r="K166" s="166">
        <v>8.6805555555555559E-3</v>
      </c>
      <c r="L166" s="167">
        <v>20</v>
      </c>
    </row>
    <row r="167" spans="1:12">
      <c r="A167" s="11">
        <v>2</v>
      </c>
      <c r="B167" s="12">
        <v>330</v>
      </c>
      <c r="C167" s="63" t="s">
        <v>816</v>
      </c>
      <c r="D167" s="63" t="s">
        <v>150</v>
      </c>
      <c r="E167" s="63" t="s">
        <v>817</v>
      </c>
      <c r="F167" s="63" t="s">
        <v>655</v>
      </c>
      <c r="G167" s="12">
        <v>2001</v>
      </c>
      <c r="H167" s="63" t="s">
        <v>786</v>
      </c>
      <c r="I167" s="63" t="s">
        <v>787</v>
      </c>
      <c r="J167" s="63" t="s">
        <v>139</v>
      </c>
      <c r="K167" s="68">
        <v>9.2361111111111116E-3</v>
      </c>
      <c r="L167" s="38">
        <v>17</v>
      </c>
    </row>
    <row r="168" spans="1:12">
      <c r="A168" s="11">
        <v>3</v>
      </c>
      <c r="B168" s="12">
        <v>302</v>
      </c>
      <c r="C168" s="63" t="s">
        <v>818</v>
      </c>
      <c r="D168" s="63" t="s">
        <v>81</v>
      </c>
      <c r="E168" s="63" t="s">
        <v>654</v>
      </c>
      <c r="F168" s="63" t="s">
        <v>673</v>
      </c>
      <c r="G168" s="12">
        <v>2002</v>
      </c>
      <c r="H168" s="63" t="s">
        <v>786</v>
      </c>
      <c r="I168" s="63" t="s">
        <v>787</v>
      </c>
      <c r="J168" s="63" t="s">
        <v>139</v>
      </c>
      <c r="K168" s="68">
        <v>9.9305555555555553E-3</v>
      </c>
      <c r="L168" s="38">
        <v>15</v>
      </c>
    </row>
    <row r="169" spans="1:12">
      <c r="A169" s="11">
        <v>4</v>
      </c>
      <c r="B169" s="12">
        <v>336</v>
      </c>
      <c r="C169" s="63" t="s">
        <v>815</v>
      </c>
      <c r="D169" s="63" t="s">
        <v>154</v>
      </c>
      <c r="E169" s="63"/>
      <c r="F169" s="63"/>
      <c r="G169" s="12">
        <v>2004</v>
      </c>
      <c r="H169" s="63" t="s">
        <v>774</v>
      </c>
      <c r="I169" s="63" t="s">
        <v>147</v>
      </c>
      <c r="J169" s="63"/>
      <c r="K169" s="68">
        <v>1.0335648148148148E-2</v>
      </c>
      <c r="L169" s="38">
        <v>14</v>
      </c>
    </row>
    <row r="170" spans="1:12" hidden="1">
      <c r="A170" s="11"/>
      <c r="B170" s="12"/>
      <c r="C170" s="63"/>
      <c r="D170" s="63"/>
      <c r="E170" s="63"/>
      <c r="F170" s="63"/>
      <c r="G170" s="13"/>
      <c r="H170" s="63"/>
      <c r="I170" s="63"/>
      <c r="J170" s="63"/>
      <c r="K170" s="68"/>
      <c r="L170" s="38"/>
    </row>
    <row r="171" spans="1:12" hidden="1">
      <c r="A171" s="11"/>
      <c r="B171" s="12"/>
      <c r="C171" s="63"/>
      <c r="D171" s="63"/>
      <c r="E171" s="63"/>
      <c r="F171" s="63"/>
      <c r="G171" s="13"/>
      <c r="H171" s="63"/>
      <c r="I171" s="63"/>
      <c r="J171" s="63"/>
      <c r="K171" s="68"/>
      <c r="L171" s="38"/>
    </row>
    <row r="172" spans="1:12" hidden="1">
      <c r="A172" s="11"/>
      <c r="B172" s="12"/>
      <c r="C172" s="63"/>
      <c r="D172" s="63"/>
      <c r="E172" s="63"/>
      <c r="F172" s="63"/>
      <c r="G172" s="13"/>
      <c r="H172" s="63"/>
      <c r="I172" s="63"/>
      <c r="J172" s="63"/>
      <c r="K172" s="68"/>
      <c r="L172" s="38"/>
    </row>
    <row r="173" spans="1:12" hidden="1">
      <c r="A173" s="11"/>
      <c r="B173" s="12"/>
      <c r="C173" s="63"/>
      <c r="D173" s="63"/>
      <c r="E173" s="63"/>
      <c r="F173" s="63"/>
      <c r="G173" s="13"/>
      <c r="H173" s="63"/>
      <c r="I173" s="63"/>
      <c r="J173" s="63"/>
      <c r="K173" s="68"/>
      <c r="L173" s="38"/>
    </row>
    <row r="174" spans="1:12" hidden="1">
      <c r="A174" s="11"/>
      <c r="B174" s="65"/>
      <c r="C174" s="63" t="s">
        <v>588</v>
      </c>
      <c r="D174" s="63" t="s">
        <v>55</v>
      </c>
      <c r="E174" s="63"/>
      <c r="F174" s="63"/>
      <c r="G174" s="13">
        <v>2000</v>
      </c>
      <c r="H174" s="63"/>
      <c r="I174" s="63" t="s">
        <v>584</v>
      </c>
      <c r="J174" s="63"/>
      <c r="K174" s="68"/>
      <c r="L174" s="38"/>
    </row>
    <row r="175" spans="1:12" hidden="1">
      <c r="A175" s="11"/>
      <c r="B175" s="65"/>
      <c r="C175" s="63" t="s">
        <v>582</v>
      </c>
      <c r="D175" s="63" t="s">
        <v>458</v>
      </c>
      <c r="E175" s="63"/>
      <c r="F175" s="63"/>
      <c r="G175" s="13">
        <v>2000</v>
      </c>
      <c r="H175" s="63" t="s">
        <v>146</v>
      </c>
      <c r="I175" s="63" t="s">
        <v>147</v>
      </c>
      <c r="J175" s="63" t="s">
        <v>218</v>
      </c>
      <c r="K175" s="68"/>
      <c r="L175" s="38"/>
    </row>
    <row r="176" spans="1:12" hidden="1">
      <c r="A176" s="11"/>
      <c r="B176" s="65"/>
      <c r="C176" s="63" t="s">
        <v>592</v>
      </c>
      <c r="D176" s="63" t="s">
        <v>426</v>
      </c>
      <c r="E176" s="63"/>
      <c r="F176" s="63"/>
      <c r="G176" s="13">
        <v>2000</v>
      </c>
      <c r="H176" s="63"/>
      <c r="I176" s="63" t="s">
        <v>584</v>
      </c>
      <c r="J176" s="63"/>
      <c r="K176" s="68"/>
      <c r="L176" s="38"/>
    </row>
    <row r="177" spans="1:15" hidden="1">
      <c r="A177" s="131"/>
      <c r="B177" s="65"/>
      <c r="C177" s="63" t="s">
        <v>500</v>
      </c>
      <c r="D177" s="63" t="s">
        <v>377</v>
      </c>
      <c r="E177" s="63"/>
      <c r="F177" s="63"/>
      <c r="G177" s="63">
        <v>2000</v>
      </c>
      <c r="H177" s="63" t="s">
        <v>499</v>
      </c>
      <c r="I177" s="63" t="s">
        <v>30</v>
      </c>
      <c r="J177" s="63" t="s">
        <v>31</v>
      </c>
      <c r="K177" s="132"/>
      <c r="L177" s="133"/>
      <c r="M177" s="66"/>
      <c r="N177" s="66"/>
      <c r="O177" s="66"/>
    </row>
    <row r="178" spans="1:15" hidden="1">
      <c r="A178" s="11"/>
      <c r="B178" s="12"/>
      <c r="C178" s="63" t="s">
        <v>501</v>
      </c>
      <c r="D178" s="63" t="s">
        <v>150</v>
      </c>
      <c r="E178" s="63"/>
      <c r="F178" s="63"/>
      <c r="G178" s="13">
        <v>2000</v>
      </c>
      <c r="H178" s="13" t="s">
        <v>499</v>
      </c>
      <c r="I178" s="13" t="s">
        <v>30</v>
      </c>
      <c r="J178" s="13" t="s">
        <v>31</v>
      </c>
      <c r="K178" s="68"/>
      <c r="L178" s="38"/>
    </row>
    <row r="179" spans="1:15" hidden="1">
      <c r="A179" s="11"/>
      <c r="B179" s="12"/>
      <c r="C179" s="63" t="s">
        <v>445</v>
      </c>
      <c r="D179" s="63" t="s">
        <v>446</v>
      </c>
      <c r="E179" s="63"/>
      <c r="F179" s="63"/>
      <c r="G179" s="13">
        <v>2001</v>
      </c>
      <c r="H179" s="13"/>
      <c r="I179" s="13" t="s">
        <v>422</v>
      </c>
      <c r="J179" s="13" t="s">
        <v>424</v>
      </c>
      <c r="K179" s="68"/>
      <c r="L179" s="38"/>
    </row>
    <row r="180" spans="1:15" hidden="1">
      <c r="A180" s="11"/>
      <c r="B180" s="12"/>
      <c r="C180" s="63" t="s">
        <v>512</v>
      </c>
      <c r="D180" s="63" t="s">
        <v>99</v>
      </c>
      <c r="E180" s="63"/>
      <c r="F180" s="63"/>
      <c r="G180" s="13">
        <v>2001</v>
      </c>
      <c r="H180" s="13" t="s">
        <v>499</v>
      </c>
      <c r="I180" s="13" t="s">
        <v>30</v>
      </c>
      <c r="J180" s="13" t="s">
        <v>31</v>
      </c>
      <c r="K180" s="68"/>
      <c r="L180" s="38"/>
    </row>
    <row r="181" spans="1:15" hidden="1">
      <c r="A181" s="11"/>
      <c r="B181" s="12"/>
      <c r="C181" s="63" t="s">
        <v>418</v>
      </c>
      <c r="D181" s="63" t="s">
        <v>141</v>
      </c>
      <c r="E181" s="63"/>
      <c r="F181" s="63"/>
      <c r="G181" s="13">
        <v>2001</v>
      </c>
      <c r="H181" s="13" t="s">
        <v>499</v>
      </c>
      <c r="I181" s="13" t="s">
        <v>30</v>
      </c>
      <c r="J181" s="13" t="s">
        <v>31</v>
      </c>
      <c r="K181" s="68"/>
      <c r="L181" s="38"/>
    </row>
    <row r="182" spans="1:15" hidden="1">
      <c r="A182" s="11"/>
      <c r="B182" s="65"/>
      <c r="C182" s="63" t="s">
        <v>593</v>
      </c>
      <c r="D182" s="63" t="s">
        <v>85</v>
      </c>
      <c r="E182" s="63"/>
      <c r="F182" s="63"/>
      <c r="G182" s="13">
        <v>2001</v>
      </c>
      <c r="H182" s="63"/>
      <c r="I182" s="63" t="s">
        <v>584</v>
      </c>
      <c r="J182" s="63"/>
      <c r="K182" s="68"/>
      <c r="L182" s="38"/>
    </row>
    <row r="183" spans="1:15" hidden="1">
      <c r="A183" s="11"/>
      <c r="B183" s="65"/>
      <c r="C183" s="63" t="s">
        <v>596</v>
      </c>
      <c r="D183" s="63" t="s">
        <v>58</v>
      </c>
      <c r="E183" s="63"/>
      <c r="F183" s="63"/>
      <c r="G183" s="13">
        <v>2002</v>
      </c>
      <c r="H183" s="63"/>
      <c r="I183" s="63" t="s">
        <v>584</v>
      </c>
      <c r="J183" s="63"/>
      <c r="K183" s="68"/>
      <c r="L183" s="38"/>
    </row>
    <row r="184" spans="1:15" hidden="1">
      <c r="A184" s="11"/>
      <c r="B184" s="65"/>
      <c r="C184" s="63" t="s">
        <v>595</v>
      </c>
      <c r="D184" s="63" t="s">
        <v>594</v>
      </c>
      <c r="E184" s="63"/>
      <c r="F184" s="63"/>
      <c r="G184" s="13">
        <v>2002</v>
      </c>
      <c r="H184" s="63"/>
      <c r="I184" s="63" t="s">
        <v>584</v>
      </c>
      <c r="J184" s="63"/>
      <c r="K184" s="68"/>
      <c r="L184" s="38"/>
    </row>
    <row r="185" spans="1:15">
      <c r="A185" s="14"/>
      <c r="B185" s="16"/>
      <c r="C185" s="16"/>
      <c r="D185" s="16"/>
      <c r="E185" s="16"/>
      <c r="F185" s="16"/>
      <c r="G185" s="16"/>
      <c r="H185" s="16"/>
      <c r="I185" s="16"/>
      <c r="J185" s="16"/>
      <c r="K185" s="71"/>
      <c r="L185" s="39"/>
    </row>
    <row r="186" spans="1:15">
      <c r="L186" s="3"/>
    </row>
    <row r="187" spans="1:15">
      <c r="A187" s="4" t="s">
        <v>641</v>
      </c>
      <c r="L187" s="3"/>
    </row>
    <row r="188" spans="1:15">
      <c r="A188" s="7" t="s">
        <v>0</v>
      </c>
      <c r="B188" s="7" t="s">
        <v>1</v>
      </c>
      <c r="C188" s="7" t="s">
        <v>6</v>
      </c>
      <c r="D188" s="7" t="s">
        <v>7</v>
      </c>
      <c r="E188" s="149" t="s">
        <v>646</v>
      </c>
      <c r="F188" s="148" t="s">
        <v>647</v>
      </c>
      <c r="G188" s="150" t="s">
        <v>2</v>
      </c>
      <c r="H188" s="23" t="s">
        <v>5</v>
      </c>
      <c r="I188" s="7" t="s">
        <v>3</v>
      </c>
      <c r="J188" s="7" t="s">
        <v>4</v>
      </c>
      <c r="K188" s="40" t="s">
        <v>8</v>
      </c>
      <c r="L188" s="18" t="s">
        <v>17</v>
      </c>
    </row>
    <row r="189" spans="1:15">
      <c r="A189" s="164">
        <v>1</v>
      </c>
      <c r="B189" s="168">
        <v>1897</v>
      </c>
      <c r="C189" s="146" t="s">
        <v>705</v>
      </c>
      <c r="D189" s="146" t="s">
        <v>426</v>
      </c>
      <c r="E189" s="146" t="s">
        <v>652</v>
      </c>
      <c r="F189" s="146" t="s">
        <v>651</v>
      </c>
      <c r="G189" s="168">
        <v>1998</v>
      </c>
      <c r="H189" s="146" t="s">
        <v>621</v>
      </c>
      <c r="I189" s="146" t="s">
        <v>147</v>
      </c>
      <c r="J189" s="146"/>
      <c r="K189" s="169">
        <v>8.3449074074074085E-3</v>
      </c>
      <c r="L189" s="38">
        <v>20</v>
      </c>
      <c r="M189" s="66"/>
      <c r="N189" s="66"/>
      <c r="O189" s="66"/>
    </row>
    <row r="190" spans="1:15">
      <c r="A190" s="11">
        <v>2</v>
      </c>
      <c r="B190" s="12">
        <v>1888</v>
      </c>
      <c r="C190" s="63" t="s">
        <v>821</v>
      </c>
      <c r="D190" s="63" t="s">
        <v>154</v>
      </c>
      <c r="E190" s="63" t="s">
        <v>718</v>
      </c>
      <c r="F190" s="63" t="s">
        <v>654</v>
      </c>
      <c r="G190" s="12">
        <v>1998</v>
      </c>
      <c r="H190" s="64" t="s">
        <v>621</v>
      </c>
      <c r="I190" s="63" t="s">
        <v>147</v>
      </c>
      <c r="J190" s="13"/>
      <c r="K190" s="132">
        <v>8.773148148148148E-3</v>
      </c>
      <c r="L190" s="38">
        <v>17</v>
      </c>
    </row>
    <row r="191" spans="1:15">
      <c r="A191" s="131">
        <v>3</v>
      </c>
      <c r="B191" s="65">
        <v>1894</v>
      </c>
      <c r="C191" s="63" t="s">
        <v>69</v>
      </c>
      <c r="D191" s="63" t="s">
        <v>727</v>
      </c>
      <c r="E191" s="63" t="s">
        <v>664</v>
      </c>
      <c r="F191" s="63" t="s">
        <v>664</v>
      </c>
      <c r="G191" s="12">
        <v>1998</v>
      </c>
      <c r="H191" s="63" t="s">
        <v>724</v>
      </c>
      <c r="I191" s="63" t="s">
        <v>147</v>
      </c>
      <c r="J191" s="13"/>
      <c r="K191" s="68">
        <v>8.8310185185185176E-3</v>
      </c>
      <c r="L191" s="133">
        <v>15</v>
      </c>
    </row>
    <row r="192" spans="1:15">
      <c r="A192" s="11">
        <v>4</v>
      </c>
      <c r="B192" s="12">
        <v>1891</v>
      </c>
      <c r="C192" s="63" t="s">
        <v>187</v>
      </c>
      <c r="D192" s="63" t="s">
        <v>94</v>
      </c>
      <c r="E192" s="63"/>
      <c r="F192" s="63"/>
      <c r="G192" s="12">
        <v>1998</v>
      </c>
      <c r="H192" s="64" t="s">
        <v>774</v>
      </c>
      <c r="I192" s="63" t="s">
        <v>147</v>
      </c>
      <c r="J192" s="13"/>
      <c r="K192" s="68">
        <v>8.9120370370370378E-3</v>
      </c>
      <c r="L192" s="38">
        <v>14</v>
      </c>
    </row>
    <row r="193" spans="1:15">
      <c r="A193" s="131">
        <v>5</v>
      </c>
      <c r="B193" s="12">
        <v>1892</v>
      </c>
      <c r="C193" s="63" t="s">
        <v>822</v>
      </c>
      <c r="D193" s="63" t="s">
        <v>217</v>
      </c>
      <c r="E193" s="63"/>
      <c r="F193" s="63"/>
      <c r="G193" s="12">
        <v>1999</v>
      </c>
      <c r="H193" s="64" t="s">
        <v>774</v>
      </c>
      <c r="I193" s="63" t="s">
        <v>147</v>
      </c>
      <c r="J193" s="13"/>
      <c r="K193" s="68">
        <v>9.0972222222222218E-3</v>
      </c>
      <c r="L193" s="133">
        <v>13</v>
      </c>
    </row>
    <row r="194" spans="1:15">
      <c r="A194" s="11">
        <v>6</v>
      </c>
      <c r="B194" s="65">
        <v>1895</v>
      </c>
      <c r="C194" s="63" t="s">
        <v>69</v>
      </c>
      <c r="D194" s="63" t="s">
        <v>726</v>
      </c>
      <c r="E194" s="63" t="s">
        <v>664</v>
      </c>
      <c r="F194" s="63" t="s">
        <v>664</v>
      </c>
      <c r="G194" s="12">
        <v>1998</v>
      </c>
      <c r="H194" s="63" t="s">
        <v>724</v>
      </c>
      <c r="I194" s="63" t="s">
        <v>147</v>
      </c>
      <c r="J194" s="13"/>
      <c r="K194" s="68">
        <v>9.2129629629629627E-3</v>
      </c>
      <c r="L194" s="38">
        <v>12</v>
      </c>
    </row>
    <row r="195" spans="1:15">
      <c r="A195" s="131">
        <v>7</v>
      </c>
      <c r="B195" s="65">
        <v>1983</v>
      </c>
      <c r="C195" s="63" t="s">
        <v>668</v>
      </c>
      <c r="D195" s="63" t="s">
        <v>669</v>
      </c>
      <c r="E195" s="63" t="s">
        <v>670</v>
      </c>
      <c r="F195" s="63" t="s">
        <v>671</v>
      </c>
      <c r="G195" s="65">
        <v>1999</v>
      </c>
      <c r="H195" s="63" t="s">
        <v>665</v>
      </c>
      <c r="I195" s="63" t="s">
        <v>217</v>
      </c>
      <c r="J195" s="63" t="s">
        <v>272</v>
      </c>
      <c r="K195" s="132">
        <v>9.3287037037037036E-3</v>
      </c>
      <c r="L195" s="133">
        <v>11</v>
      </c>
      <c r="M195" s="66"/>
      <c r="N195" s="66"/>
      <c r="O195" s="66"/>
    </row>
    <row r="196" spans="1:15">
      <c r="A196" s="11">
        <v>8</v>
      </c>
      <c r="B196" s="65">
        <v>1887</v>
      </c>
      <c r="C196" s="63" t="s">
        <v>666</v>
      </c>
      <c r="D196" s="63" t="s">
        <v>150</v>
      </c>
      <c r="E196" s="63" t="s">
        <v>667</v>
      </c>
      <c r="F196" s="63" t="s">
        <v>649</v>
      </c>
      <c r="G196" s="65">
        <v>1999</v>
      </c>
      <c r="H196" s="63" t="s">
        <v>665</v>
      </c>
      <c r="I196" s="63" t="s">
        <v>217</v>
      </c>
      <c r="J196" s="63" t="s">
        <v>272</v>
      </c>
      <c r="K196" s="132">
        <v>9.432870370370371E-3</v>
      </c>
      <c r="L196" s="133">
        <v>10</v>
      </c>
      <c r="M196" s="66"/>
      <c r="N196" s="66"/>
      <c r="O196" s="66"/>
    </row>
    <row r="197" spans="1:15">
      <c r="A197" s="131">
        <v>9</v>
      </c>
      <c r="B197" s="12">
        <v>1889</v>
      </c>
      <c r="C197" s="63" t="s">
        <v>776</v>
      </c>
      <c r="D197" s="63" t="s">
        <v>819</v>
      </c>
      <c r="E197" s="63" t="s">
        <v>817</v>
      </c>
      <c r="F197" s="63" t="s">
        <v>673</v>
      </c>
      <c r="G197" s="65">
        <v>1999</v>
      </c>
      <c r="H197" s="64" t="s">
        <v>786</v>
      </c>
      <c r="I197" s="63" t="s">
        <v>787</v>
      </c>
      <c r="J197" s="63" t="s">
        <v>139</v>
      </c>
      <c r="K197" s="68">
        <v>1.0590277777777777E-2</v>
      </c>
      <c r="L197" s="38">
        <v>9</v>
      </c>
    </row>
    <row r="198" spans="1:15">
      <c r="A198" s="11">
        <v>10</v>
      </c>
      <c r="B198" s="12">
        <v>1893</v>
      </c>
      <c r="C198" s="63" t="s">
        <v>820</v>
      </c>
      <c r="D198" s="63" t="s">
        <v>150</v>
      </c>
      <c r="E198" s="13"/>
      <c r="F198" s="13"/>
      <c r="G198" s="12">
        <v>1999</v>
      </c>
      <c r="H198" s="64" t="s">
        <v>774</v>
      </c>
      <c r="I198" s="63" t="s">
        <v>147</v>
      </c>
      <c r="J198" s="13"/>
      <c r="K198" s="68">
        <v>1.1493055555555555E-2</v>
      </c>
      <c r="L198" s="133">
        <v>8</v>
      </c>
    </row>
    <row r="199" spans="1:15">
      <c r="A199" s="11"/>
      <c r="B199" s="12">
        <v>1890</v>
      </c>
      <c r="C199" s="63" t="s">
        <v>823</v>
      </c>
      <c r="D199" s="63" t="s">
        <v>135</v>
      </c>
      <c r="E199" s="63"/>
      <c r="F199" s="63"/>
      <c r="G199" s="12">
        <v>1998</v>
      </c>
      <c r="H199" s="64" t="s">
        <v>774</v>
      </c>
      <c r="I199" s="63" t="s">
        <v>147</v>
      </c>
      <c r="J199" s="13"/>
      <c r="K199" s="132" t="s">
        <v>844</v>
      </c>
      <c r="L199" s="38"/>
    </row>
    <row r="200" spans="1:15">
      <c r="A200" s="131"/>
      <c r="B200" s="65">
        <v>1896</v>
      </c>
      <c r="C200" s="63" t="s">
        <v>725</v>
      </c>
      <c r="D200" s="63" t="s">
        <v>55</v>
      </c>
      <c r="E200" s="63" t="s">
        <v>706</v>
      </c>
      <c r="F200" s="63" t="s">
        <v>652</v>
      </c>
      <c r="G200" s="65">
        <v>1999</v>
      </c>
      <c r="H200" s="63" t="s">
        <v>724</v>
      </c>
      <c r="I200" s="63" t="s">
        <v>147</v>
      </c>
      <c r="J200" s="63"/>
      <c r="K200" s="132" t="s">
        <v>843</v>
      </c>
      <c r="L200" s="133"/>
      <c r="M200" s="66"/>
      <c r="N200" s="66"/>
      <c r="O200" s="66"/>
    </row>
    <row r="201" spans="1:15" hidden="1">
      <c r="A201" s="11"/>
      <c r="B201" s="12"/>
      <c r="C201" s="63"/>
      <c r="D201" s="63"/>
      <c r="E201" s="63"/>
      <c r="F201" s="63"/>
      <c r="G201" s="12"/>
      <c r="H201" s="64"/>
      <c r="I201" s="63"/>
      <c r="J201" s="13"/>
      <c r="K201" s="68"/>
      <c r="L201" s="38"/>
    </row>
    <row r="202" spans="1:15" hidden="1">
      <c r="A202" s="11"/>
      <c r="B202" s="12"/>
      <c r="C202" s="13"/>
      <c r="D202" s="13"/>
      <c r="E202" s="13"/>
      <c r="F202" s="13"/>
      <c r="G202" s="12"/>
      <c r="H202" s="24"/>
      <c r="I202" s="13"/>
      <c r="J202" s="13"/>
      <c r="K202" s="68"/>
      <c r="L202" s="38"/>
    </row>
    <row r="203" spans="1:15" hidden="1">
      <c r="A203" s="11"/>
      <c r="B203" s="12"/>
      <c r="C203" s="13"/>
      <c r="D203" s="13"/>
      <c r="E203" s="13"/>
      <c r="F203" s="13"/>
      <c r="G203" s="12"/>
      <c r="H203" s="24"/>
      <c r="I203" s="13"/>
      <c r="J203" s="13"/>
      <c r="K203" s="68"/>
      <c r="L203" s="38"/>
    </row>
    <row r="204" spans="1:15" hidden="1">
      <c r="A204" s="11"/>
      <c r="B204" s="65"/>
      <c r="C204" s="134" t="s">
        <v>98</v>
      </c>
      <c r="D204" s="134" t="s">
        <v>99</v>
      </c>
      <c r="E204" s="134"/>
      <c r="F204" s="134"/>
      <c r="G204" s="36">
        <v>1998</v>
      </c>
      <c r="H204" s="121"/>
      <c r="I204" s="61" t="s">
        <v>138</v>
      </c>
      <c r="J204" s="61" t="s">
        <v>139</v>
      </c>
      <c r="K204" s="68"/>
      <c r="L204" s="38"/>
    </row>
    <row r="205" spans="1:15" hidden="1">
      <c r="A205" s="11"/>
      <c r="B205" s="65"/>
      <c r="C205" s="63" t="s">
        <v>155</v>
      </c>
      <c r="D205" s="13" t="s">
        <v>156</v>
      </c>
      <c r="E205" s="13"/>
      <c r="F205" s="13"/>
      <c r="G205" s="13">
        <v>1999</v>
      </c>
      <c r="H205" s="13" t="s">
        <v>146</v>
      </c>
      <c r="I205" s="13" t="s">
        <v>147</v>
      </c>
      <c r="J205" s="13" t="s">
        <v>148</v>
      </c>
      <c r="K205" s="68"/>
      <c r="L205" s="38"/>
    </row>
    <row r="206" spans="1:15" hidden="1">
      <c r="A206" s="11"/>
      <c r="B206" s="12"/>
      <c r="C206" s="63" t="s">
        <v>379</v>
      </c>
      <c r="D206" s="63" t="s">
        <v>295</v>
      </c>
      <c r="E206" s="63"/>
      <c r="F206" s="63"/>
      <c r="G206" s="13">
        <v>1999</v>
      </c>
      <c r="H206" s="13" t="s">
        <v>109</v>
      </c>
      <c r="I206" s="13" t="s">
        <v>162</v>
      </c>
      <c r="J206" s="13" t="s">
        <v>110</v>
      </c>
      <c r="K206" s="68"/>
      <c r="L206" s="38"/>
    </row>
    <row r="207" spans="1:15" hidden="1">
      <c r="A207" s="11"/>
      <c r="B207" s="12"/>
      <c r="C207" s="13" t="s">
        <v>165</v>
      </c>
      <c r="D207" s="63" t="s">
        <v>263</v>
      </c>
      <c r="E207" s="63"/>
      <c r="F207" s="63"/>
      <c r="G207" s="12">
        <v>1999</v>
      </c>
      <c r="H207" s="24" t="s">
        <v>109</v>
      </c>
      <c r="I207" s="64" t="s">
        <v>162</v>
      </c>
      <c r="J207" s="13" t="s">
        <v>110</v>
      </c>
      <c r="K207" s="68"/>
      <c r="L207" s="38"/>
    </row>
    <row r="208" spans="1:15" s="66" customFormat="1" hidden="1">
      <c r="A208" s="11"/>
      <c r="B208" s="12"/>
      <c r="C208" s="63" t="s">
        <v>442</v>
      </c>
      <c r="D208" s="63" t="s">
        <v>217</v>
      </c>
      <c r="E208" s="63"/>
      <c r="F208" s="63"/>
      <c r="G208" s="13">
        <v>1999</v>
      </c>
      <c r="H208" s="13"/>
      <c r="I208" s="13" t="s">
        <v>422</v>
      </c>
      <c r="J208" s="13" t="s">
        <v>424</v>
      </c>
      <c r="K208" s="68"/>
      <c r="L208" s="38"/>
      <c r="M208" s="3"/>
      <c r="N208" s="3"/>
      <c r="O208" s="3"/>
    </row>
    <row r="209" spans="1:15" hidden="1">
      <c r="A209" s="131"/>
      <c r="B209" s="65"/>
      <c r="C209" s="63" t="s">
        <v>509</v>
      </c>
      <c r="D209" s="63" t="s">
        <v>366</v>
      </c>
      <c r="E209" s="63"/>
      <c r="F209" s="63"/>
      <c r="G209" s="63">
        <v>1999</v>
      </c>
      <c r="H209" s="63" t="s">
        <v>499</v>
      </c>
      <c r="I209" s="63" t="s">
        <v>30</v>
      </c>
      <c r="J209" s="63" t="s">
        <v>31</v>
      </c>
      <c r="K209" s="132"/>
      <c r="L209" s="133"/>
      <c r="M209" s="66"/>
      <c r="N209" s="66"/>
      <c r="O209" s="66"/>
    </row>
    <row r="210" spans="1:15" s="66" customFormat="1" hidden="1">
      <c r="A210" s="11"/>
      <c r="B210" s="13"/>
      <c r="C210" s="13" t="s">
        <v>253</v>
      </c>
      <c r="D210" s="13" t="s">
        <v>34</v>
      </c>
      <c r="E210" s="13"/>
      <c r="F210" s="13"/>
      <c r="G210" s="13">
        <v>1999</v>
      </c>
      <c r="H210" s="125" t="s">
        <v>244</v>
      </c>
      <c r="I210" s="13" t="s">
        <v>245</v>
      </c>
      <c r="J210" s="13" t="s">
        <v>246</v>
      </c>
      <c r="K210" s="68"/>
      <c r="L210" s="38"/>
      <c r="M210" s="3"/>
      <c r="N210" s="3"/>
      <c r="O210" s="3"/>
    </row>
    <row r="211" spans="1:15" s="66" customFormat="1" hidden="1">
      <c r="A211" s="131"/>
      <c r="B211" s="65"/>
      <c r="C211" s="63" t="s">
        <v>511</v>
      </c>
      <c r="D211" s="63" t="s">
        <v>85</v>
      </c>
      <c r="E211" s="63"/>
      <c r="F211" s="63"/>
      <c r="G211" s="63">
        <v>1999</v>
      </c>
      <c r="H211" s="63" t="s">
        <v>499</v>
      </c>
      <c r="I211" s="63" t="s">
        <v>30</v>
      </c>
      <c r="J211" s="63" t="s">
        <v>31</v>
      </c>
      <c r="K211" s="132"/>
      <c r="L211" s="133"/>
    </row>
    <row r="212" spans="1:15" hidden="1">
      <c r="A212" s="11"/>
      <c r="B212" s="13"/>
      <c r="C212" s="13" t="s">
        <v>341</v>
      </c>
      <c r="D212" s="13" t="s">
        <v>92</v>
      </c>
      <c r="E212" s="13"/>
      <c r="F212" s="13"/>
      <c r="G212" s="13">
        <v>1999</v>
      </c>
      <c r="H212" s="13" t="s">
        <v>336</v>
      </c>
      <c r="I212" s="13" t="s">
        <v>147</v>
      </c>
      <c r="J212" s="13" t="s">
        <v>241</v>
      </c>
      <c r="K212" s="68"/>
      <c r="L212" s="38"/>
    </row>
    <row r="213" spans="1:15" s="66" customFormat="1" hidden="1">
      <c r="A213" s="11"/>
      <c r="B213" s="12"/>
      <c r="C213" s="13" t="s">
        <v>342</v>
      </c>
      <c r="D213" s="13" t="s">
        <v>352</v>
      </c>
      <c r="E213" s="13"/>
      <c r="F213" s="13"/>
      <c r="G213" s="13">
        <v>1998</v>
      </c>
      <c r="H213" s="13" t="s">
        <v>336</v>
      </c>
      <c r="I213" s="13" t="s">
        <v>147</v>
      </c>
      <c r="J213" s="13" t="s">
        <v>241</v>
      </c>
      <c r="K213" s="68"/>
      <c r="L213" s="38"/>
      <c r="M213" s="3"/>
      <c r="N213" s="3"/>
      <c r="O213" s="3"/>
    </row>
    <row r="214" spans="1:15" s="66" customFormat="1" hidden="1">
      <c r="A214" s="11"/>
      <c r="B214" s="12"/>
      <c r="C214" s="13" t="s">
        <v>258</v>
      </c>
      <c r="D214" s="13" t="s">
        <v>259</v>
      </c>
      <c r="E214" s="13"/>
      <c r="F214" s="13"/>
      <c r="G214" s="13">
        <v>1998</v>
      </c>
      <c r="H214" s="125" t="s">
        <v>244</v>
      </c>
      <c r="I214" s="13" t="s">
        <v>245</v>
      </c>
      <c r="J214" s="13" t="s">
        <v>246</v>
      </c>
      <c r="K214" s="68"/>
      <c r="L214" s="38"/>
      <c r="M214" s="3"/>
      <c r="N214" s="3"/>
      <c r="O214" s="3"/>
    </row>
    <row r="215" spans="1:15" s="66" customFormat="1" hidden="1">
      <c r="A215" s="11"/>
      <c r="B215" s="12"/>
      <c r="C215" s="63" t="s">
        <v>587</v>
      </c>
      <c r="D215" s="63" t="s">
        <v>141</v>
      </c>
      <c r="E215" s="63"/>
      <c r="F215" s="63"/>
      <c r="G215" s="12">
        <v>1998</v>
      </c>
      <c r="H215" s="24"/>
      <c r="I215" s="64" t="s">
        <v>584</v>
      </c>
      <c r="J215" s="13"/>
      <c r="K215" s="68"/>
      <c r="L215" s="38"/>
      <c r="M215" s="3"/>
      <c r="N215" s="3"/>
      <c r="O215" s="3"/>
    </row>
    <row r="216" spans="1:15" s="66" customFormat="1" hidden="1">
      <c r="A216" s="11"/>
      <c r="B216" s="12"/>
      <c r="C216" s="13" t="s">
        <v>260</v>
      </c>
      <c r="D216" s="13" t="s">
        <v>152</v>
      </c>
      <c r="E216" s="13"/>
      <c r="F216" s="13"/>
      <c r="G216" s="13">
        <v>1998</v>
      </c>
      <c r="H216" s="125" t="s">
        <v>244</v>
      </c>
      <c r="I216" s="13" t="s">
        <v>245</v>
      </c>
      <c r="J216" s="13" t="s">
        <v>246</v>
      </c>
      <c r="K216" s="68"/>
      <c r="L216" s="38"/>
      <c r="M216" s="3"/>
      <c r="N216" s="3"/>
      <c r="O216" s="3"/>
    </row>
    <row r="217" spans="1:15" s="66" customFormat="1" hidden="1">
      <c r="A217" s="11"/>
      <c r="B217" s="12"/>
      <c r="C217" s="63" t="s">
        <v>111</v>
      </c>
      <c r="D217" s="63" t="s">
        <v>154</v>
      </c>
      <c r="E217" s="63"/>
      <c r="F217" s="63"/>
      <c r="G217" s="12">
        <v>1998</v>
      </c>
      <c r="H217" s="24"/>
      <c r="I217" s="64" t="s">
        <v>422</v>
      </c>
      <c r="J217" s="13" t="s">
        <v>424</v>
      </c>
      <c r="K217" s="68"/>
      <c r="L217" s="38"/>
      <c r="M217" s="3"/>
      <c r="N217" s="3"/>
      <c r="O217" s="3"/>
    </row>
    <row r="218" spans="1:15" hidden="1">
      <c r="A218" s="11"/>
      <c r="B218" s="12"/>
      <c r="C218" s="63" t="s">
        <v>95</v>
      </c>
      <c r="D218" s="63" t="s">
        <v>28</v>
      </c>
      <c r="E218" s="63"/>
      <c r="F218" s="63"/>
      <c r="G218" s="12">
        <v>1998</v>
      </c>
      <c r="H218" s="24" t="s">
        <v>109</v>
      </c>
      <c r="I218" s="64" t="s">
        <v>162</v>
      </c>
      <c r="J218" s="13" t="s">
        <v>110</v>
      </c>
      <c r="K218" s="68"/>
      <c r="L218" s="38"/>
    </row>
    <row r="219" spans="1:15" hidden="1">
      <c r="A219" s="131"/>
      <c r="B219" s="65"/>
      <c r="C219" s="63" t="s">
        <v>95</v>
      </c>
      <c r="D219" s="63" t="s">
        <v>71</v>
      </c>
      <c r="E219" s="63"/>
      <c r="F219" s="63"/>
      <c r="G219" s="63">
        <v>1998</v>
      </c>
      <c r="H219" s="63" t="s">
        <v>499</v>
      </c>
      <c r="I219" s="63" t="s">
        <v>30</v>
      </c>
      <c r="J219" s="63" t="s">
        <v>31</v>
      </c>
      <c r="K219" s="132"/>
      <c r="L219" s="133"/>
      <c r="M219" s="66"/>
      <c r="N219" s="66"/>
      <c r="O219" s="66"/>
    </row>
    <row r="220" spans="1:15" hidden="1">
      <c r="A220" s="11"/>
      <c r="B220" s="36"/>
      <c r="C220" s="61" t="s">
        <v>95</v>
      </c>
      <c r="D220" s="61" t="s">
        <v>71</v>
      </c>
      <c r="E220" s="61"/>
      <c r="F220" s="61"/>
      <c r="G220" s="36">
        <v>1998</v>
      </c>
      <c r="H220" s="24" t="s">
        <v>29</v>
      </c>
      <c r="I220" s="13" t="s">
        <v>30</v>
      </c>
      <c r="J220" s="13" t="s">
        <v>31</v>
      </c>
      <c r="K220" s="68"/>
      <c r="L220" s="38"/>
    </row>
    <row r="221" spans="1:15" hidden="1">
      <c r="A221" s="11"/>
      <c r="B221" s="12"/>
      <c r="C221" s="63" t="s">
        <v>447</v>
      </c>
      <c r="D221" s="63" t="s">
        <v>295</v>
      </c>
      <c r="E221" s="63"/>
      <c r="F221" s="63"/>
      <c r="G221" s="12">
        <v>1998</v>
      </c>
      <c r="H221" s="24"/>
      <c r="I221" s="64" t="s">
        <v>422</v>
      </c>
      <c r="J221" s="13" t="s">
        <v>424</v>
      </c>
      <c r="K221" s="68"/>
      <c r="L221" s="38"/>
    </row>
    <row r="222" spans="1:15" hidden="1">
      <c r="A222" s="11"/>
      <c r="B222" s="65"/>
      <c r="C222" s="63" t="s">
        <v>636</v>
      </c>
      <c r="D222" s="63" t="s">
        <v>637</v>
      </c>
      <c r="E222" s="63"/>
      <c r="F222" s="63"/>
      <c r="G222" s="13">
        <v>1998</v>
      </c>
      <c r="H222" s="63" t="s">
        <v>621</v>
      </c>
      <c r="I222" s="13"/>
      <c r="J222" s="13"/>
      <c r="K222" s="68"/>
      <c r="L222" s="38"/>
    </row>
    <row r="223" spans="1:15" hidden="1">
      <c r="A223" s="11"/>
      <c r="B223" s="65"/>
      <c r="C223" s="63" t="s">
        <v>98</v>
      </c>
      <c r="D223" s="63" t="s">
        <v>99</v>
      </c>
      <c r="E223" s="63"/>
      <c r="F223" s="63"/>
      <c r="G223" s="12">
        <v>1998</v>
      </c>
      <c r="H223" s="13" t="s">
        <v>499</v>
      </c>
      <c r="I223" s="13" t="s">
        <v>30</v>
      </c>
      <c r="J223" s="13" t="s">
        <v>31</v>
      </c>
      <c r="K223" s="68"/>
      <c r="L223" s="38"/>
    </row>
    <row r="224" spans="1:15" hidden="1">
      <c r="A224" s="11"/>
      <c r="B224" s="36"/>
      <c r="C224" s="13" t="s">
        <v>98</v>
      </c>
      <c r="D224" s="13" t="s">
        <v>99</v>
      </c>
      <c r="E224" s="13"/>
      <c r="F224" s="13"/>
      <c r="G224" s="12">
        <v>1998</v>
      </c>
      <c r="H224" s="24" t="s">
        <v>29</v>
      </c>
      <c r="I224" s="13" t="s">
        <v>30</v>
      </c>
      <c r="J224" s="13" t="s">
        <v>31</v>
      </c>
      <c r="K224" s="68"/>
      <c r="L224" s="38"/>
    </row>
    <row r="225" spans="1:15" hidden="1">
      <c r="A225" s="11"/>
      <c r="B225" s="12"/>
      <c r="C225" s="63" t="s">
        <v>508</v>
      </c>
      <c r="D225" s="63" t="s">
        <v>85</v>
      </c>
      <c r="E225" s="63"/>
      <c r="F225" s="63"/>
      <c r="G225" s="13">
        <v>1998</v>
      </c>
      <c r="H225" s="13" t="s">
        <v>499</v>
      </c>
      <c r="I225" s="13" t="s">
        <v>30</v>
      </c>
      <c r="J225" s="13" t="s">
        <v>31</v>
      </c>
      <c r="K225" s="68"/>
      <c r="L225" s="38"/>
    </row>
    <row r="226" spans="1:15" hidden="1">
      <c r="A226" s="131"/>
      <c r="B226" s="65"/>
      <c r="C226" s="63" t="s">
        <v>80</v>
      </c>
      <c r="D226" s="63" t="s">
        <v>94</v>
      </c>
      <c r="E226" s="63"/>
      <c r="F226" s="63"/>
      <c r="G226" s="63">
        <v>1998</v>
      </c>
      <c r="H226" s="63" t="s">
        <v>499</v>
      </c>
      <c r="I226" s="63" t="s">
        <v>30</v>
      </c>
      <c r="J226" s="63" t="s">
        <v>31</v>
      </c>
      <c r="K226" s="132"/>
      <c r="L226" s="133"/>
      <c r="M226" s="66"/>
      <c r="N226" s="66"/>
      <c r="O226" s="66"/>
    </row>
    <row r="227" spans="1:15" hidden="1">
      <c r="A227" s="11"/>
      <c r="B227" s="36"/>
      <c r="C227" s="13" t="s">
        <v>158</v>
      </c>
      <c r="D227" s="13" t="s">
        <v>159</v>
      </c>
      <c r="E227" s="13"/>
      <c r="F227" s="13"/>
      <c r="G227" s="13">
        <v>1998</v>
      </c>
      <c r="H227" s="13" t="s">
        <v>29</v>
      </c>
      <c r="I227" s="13" t="s">
        <v>30</v>
      </c>
      <c r="J227" s="13" t="s">
        <v>31</v>
      </c>
      <c r="K227" s="68"/>
      <c r="L227" s="38"/>
    </row>
    <row r="228" spans="1:15" hidden="1">
      <c r="A228" s="131"/>
      <c r="B228" s="65"/>
      <c r="C228" s="63" t="s">
        <v>103</v>
      </c>
      <c r="D228" s="63" t="s">
        <v>99</v>
      </c>
      <c r="E228" s="63"/>
      <c r="F228" s="63"/>
      <c r="G228" s="63">
        <v>1998</v>
      </c>
      <c r="H228" s="63" t="s">
        <v>499</v>
      </c>
      <c r="I228" s="63" t="s">
        <v>30</v>
      </c>
      <c r="J228" s="63" t="s">
        <v>31</v>
      </c>
      <c r="K228" s="132"/>
      <c r="L228" s="133"/>
      <c r="M228" s="66"/>
      <c r="N228" s="66"/>
      <c r="O228" s="66"/>
    </row>
    <row r="229" spans="1:15" hidden="1">
      <c r="A229" s="11"/>
      <c r="B229" s="36"/>
      <c r="C229" s="61" t="s">
        <v>103</v>
      </c>
      <c r="D229" s="61" t="s">
        <v>99</v>
      </c>
      <c r="E229" s="61"/>
      <c r="F229" s="61"/>
      <c r="G229" s="36">
        <v>1998</v>
      </c>
      <c r="H229" s="24" t="s">
        <v>29</v>
      </c>
      <c r="I229" s="13" t="s">
        <v>30</v>
      </c>
      <c r="J229" s="13" t="s">
        <v>31</v>
      </c>
      <c r="K229" s="68"/>
      <c r="L229" s="38"/>
    </row>
    <row r="230" spans="1:15" hidden="1">
      <c r="A230" s="11"/>
      <c r="B230" s="36"/>
      <c r="C230" s="13" t="s">
        <v>252</v>
      </c>
      <c r="D230" s="13" t="s">
        <v>126</v>
      </c>
      <c r="E230" s="13"/>
      <c r="F230" s="13"/>
      <c r="G230" s="13">
        <v>1998</v>
      </c>
      <c r="H230" s="125" t="s">
        <v>244</v>
      </c>
      <c r="I230" s="13" t="s">
        <v>245</v>
      </c>
      <c r="J230" s="13" t="s">
        <v>246</v>
      </c>
      <c r="K230" s="68"/>
      <c r="L230" s="38"/>
    </row>
    <row r="231" spans="1:15" hidden="1">
      <c r="A231" s="11"/>
      <c r="B231" s="65"/>
      <c r="C231" s="63" t="s">
        <v>69</v>
      </c>
      <c r="D231" s="63" t="s">
        <v>171</v>
      </c>
      <c r="E231" s="63"/>
      <c r="F231" s="63"/>
      <c r="G231" s="13">
        <v>1998</v>
      </c>
      <c r="H231" s="13" t="s">
        <v>499</v>
      </c>
      <c r="I231" s="13" t="s">
        <v>30</v>
      </c>
      <c r="J231" s="13" t="s">
        <v>31</v>
      </c>
      <c r="K231" s="68"/>
      <c r="L231" s="38"/>
    </row>
    <row r="232" spans="1:15" hidden="1">
      <c r="A232" s="11"/>
      <c r="B232" s="12"/>
      <c r="C232" s="63" t="s">
        <v>378</v>
      </c>
      <c r="D232" s="63" t="s">
        <v>126</v>
      </c>
      <c r="E232" s="63"/>
      <c r="F232" s="63"/>
      <c r="G232" s="12">
        <v>1998</v>
      </c>
      <c r="H232" s="24" t="s">
        <v>109</v>
      </c>
      <c r="I232" s="64" t="s">
        <v>162</v>
      </c>
      <c r="J232" s="13" t="s">
        <v>110</v>
      </c>
      <c r="K232" s="68"/>
      <c r="L232" s="38"/>
    </row>
    <row r="233" spans="1:15" hidden="1">
      <c r="A233" s="11"/>
      <c r="B233" s="12"/>
      <c r="C233" s="13"/>
      <c r="D233" s="13"/>
      <c r="E233" s="13"/>
      <c r="F233" s="13"/>
      <c r="G233" s="12"/>
      <c r="H233" s="24"/>
      <c r="I233" s="13"/>
      <c r="J233" s="13"/>
      <c r="K233" s="68"/>
      <c r="L233" s="38"/>
    </row>
    <row r="234" spans="1:15">
      <c r="A234" s="14"/>
      <c r="B234" s="15"/>
      <c r="C234" s="16"/>
      <c r="D234" s="16"/>
      <c r="E234" s="16"/>
      <c r="F234" s="16"/>
      <c r="G234" s="15"/>
      <c r="H234" s="25"/>
      <c r="I234" s="16"/>
      <c r="J234" s="16"/>
      <c r="K234" s="71"/>
      <c r="L234" s="39"/>
    </row>
    <row r="235" spans="1:15">
      <c r="L235" s="3"/>
    </row>
    <row r="236" spans="1:15">
      <c r="A236" s="4" t="s">
        <v>1002</v>
      </c>
      <c r="L236" s="3"/>
    </row>
    <row r="237" spans="1:15">
      <c r="A237" s="7" t="s">
        <v>0</v>
      </c>
      <c r="B237" s="7" t="s">
        <v>1</v>
      </c>
      <c r="C237" s="7" t="s">
        <v>6</v>
      </c>
      <c r="D237" s="7" t="s">
        <v>7</v>
      </c>
      <c r="E237" s="149" t="s">
        <v>646</v>
      </c>
      <c r="F237" s="148" t="s">
        <v>647</v>
      </c>
      <c r="G237" s="150" t="s">
        <v>2</v>
      </c>
      <c r="H237" s="23" t="s">
        <v>5</v>
      </c>
      <c r="I237" s="7" t="s">
        <v>3</v>
      </c>
      <c r="J237" s="7" t="s">
        <v>4</v>
      </c>
      <c r="K237" s="40" t="s">
        <v>8</v>
      </c>
      <c r="L237" s="18" t="s">
        <v>17</v>
      </c>
    </row>
    <row r="238" spans="1:15">
      <c r="A238" s="8">
        <v>1</v>
      </c>
      <c r="B238" s="168">
        <v>1997</v>
      </c>
      <c r="C238" s="146" t="s">
        <v>635</v>
      </c>
      <c r="D238" s="146" t="s">
        <v>85</v>
      </c>
      <c r="E238" s="146" t="s">
        <v>706</v>
      </c>
      <c r="F238" s="146" t="s">
        <v>652</v>
      </c>
      <c r="G238" s="9">
        <v>1997</v>
      </c>
      <c r="H238" s="146" t="s">
        <v>621</v>
      </c>
      <c r="I238" s="146" t="s">
        <v>147</v>
      </c>
      <c r="J238" s="146"/>
      <c r="K238" s="68">
        <v>7.4189814814814813E-3</v>
      </c>
      <c r="L238" s="38">
        <v>20</v>
      </c>
    </row>
    <row r="239" spans="1:15">
      <c r="A239" s="11">
        <v>2</v>
      </c>
      <c r="B239" s="12">
        <v>1988</v>
      </c>
      <c r="C239" s="63" t="s">
        <v>826</v>
      </c>
      <c r="D239" s="63" t="s">
        <v>827</v>
      </c>
      <c r="E239" s="13"/>
      <c r="F239" s="13"/>
      <c r="G239" s="12">
        <v>1996</v>
      </c>
      <c r="H239" s="64" t="s">
        <v>774</v>
      </c>
      <c r="I239" s="63" t="s">
        <v>147</v>
      </c>
      <c r="J239" s="13"/>
      <c r="K239" s="68">
        <v>7.6388888888888886E-3</v>
      </c>
      <c r="L239" s="38">
        <v>17</v>
      </c>
    </row>
    <row r="240" spans="1:15">
      <c r="A240" s="11">
        <v>3</v>
      </c>
      <c r="B240" s="12">
        <v>1991</v>
      </c>
      <c r="C240" s="63" t="s">
        <v>829</v>
      </c>
      <c r="D240" s="63" t="s">
        <v>154</v>
      </c>
      <c r="E240" s="63" t="s">
        <v>673</v>
      </c>
      <c r="F240" s="63" t="s">
        <v>664</v>
      </c>
      <c r="G240" s="12">
        <v>1996</v>
      </c>
      <c r="H240" s="63" t="s">
        <v>786</v>
      </c>
      <c r="I240" s="63" t="s">
        <v>787</v>
      </c>
      <c r="J240" s="63" t="s">
        <v>139</v>
      </c>
      <c r="K240" s="68">
        <v>7.789351851851852E-3</v>
      </c>
      <c r="L240" s="133">
        <v>15</v>
      </c>
    </row>
    <row r="241" spans="1:12">
      <c r="A241" s="11">
        <v>4</v>
      </c>
      <c r="B241" s="12">
        <v>1986</v>
      </c>
      <c r="C241" s="63" t="s">
        <v>825</v>
      </c>
      <c r="D241" s="63" t="s">
        <v>426</v>
      </c>
      <c r="E241" s="13"/>
      <c r="F241" s="13"/>
      <c r="G241" s="12">
        <v>1996</v>
      </c>
      <c r="H241" s="64" t="s">
        <v>774</v>
      </c>
      <c r="I241" s="63" t="s">
        <v>147</v>
      </c>
      <c r="J241" s="13"/>
      <c r="K241" s="132">
        <v>8.0092592592592594E-3</v>
      </c>
      <c r="L241" s="38">
        <v>14</v>
      </c>
    </row>
    <row r="242" spans="1:12">
      <c r="A242" s="11">
        <v>5</v>
      </c>
      <c r="B242" s="65">
        <v>1993</v>
      </c>
      <c r="C242" s="63" t="s">
        <v>824</v>
      </c>
      <c r="D242" s="63" t="s">
        <v>94</v>
      </c>
      <c r="E242" s="63" t="s">
        <v>817</v>
      </c>
      <c r="F242" s="63" t="s">
        <v>652</v>
      </c>
      <c r="G242" s="12">
        <v>1996</v>
      </c>
      <c r="H242" s="63" t="s">
        <v>786</v>
      </c>
      <c r="I242" s="63" t="s">
        <v>787</v>
      </c>
      <c r="J242" s="63" t="s">
        <v>139</v>
      </c>
      <c r="K242" s="68">
        <v>8.113425925925925E-3</v>
      </c>
      <c r="L242" s="133">
        <v>13</v>
      </c>
    </row>
    <row r="243" spans="1:12">
      <c r="A243" s="11">
        <v>6</v>
      </c>
      <c r="B243" s="12">
        <v>1994</v>
      </c>
      <c r="C243" s="63" t="s">
        <v>831</v>
      </c>
      <c r="D243" s="63" t="s">
        <v>832</v>
      </c>
      <c r="E243" s="63" t="s">
        <v>651</v>
      </c>
      <c r="F243" s="63" t="s">
        <v>654</v>
      </c>
      <c r="G243" s="12">
        <v>1997</v>
      </c>
      <c r="H243" s="64" t="s">
        <v>189</v>
      </c>
      <c r="I243" s="63" t="s">
        <v>190</v>
      </c>
      <c r="J243" s="63" t="s">
        <v>191</v>
      </c>
      <c r="K243" s="68">
        <v>8.1365740740740738E-3</v>
      </c>
      <c r="L243" s="38">
        <v>12</v>
      </c>
    </row>
    <row r="244" spans="1:12">
      <c r="A244" s="11">
        <v>7</v>
      </c>
      <c r="B244" s="12">
        <v>1989</v>
      </c>
      <c r="C244" s="63" t="s">
        <v>121</v>
      </c>
      <c r="D244" s="63" t="s">
        <v>488</v>
      </c>
      <c r="E244" s="63" t="s">
        <v>828</v>
      </c>
      <c r="F244" s="63" t="s">
        <v>651</v>
      </c>
      <c r="G244" s="12">
        <v>1997</v>
      </c>
      <c r="H244" s="63" t="s">
        <v>786</v>
      </c>
      <c r="I244" s="63" t="s">
        <v>787</v>
      </c>
      <c r="J244" s="63" t="s">
        <v>139</v>
      </c>
      <c r="K244" s="68">
        <v>8.2638888888888883E-3</v>
      </c>
      <c r="L244" s="133">
        <v>11</v>
      </c>
    </row>
    <row r="245" spans="1:12">
      <c r="A245" s="11">
        <v>8</v>
      </c>
      <c r="B245" s="12">
        <v>1987</v>
      </c>
      <c r="C245" s="63" t="s">
        <v>192</v>
      </c>
      <c r="D245" s="63" t="s">
        <v>295</v>
      </c>
      <c r="E245" s="63" t="s">
        <v>790</v>
      </c>
      <c r="F245" s="63" t="s">
        <v>718</v>
      </c>
      <c r="G245" s="12">
        <v>1997</v>
      </c>
      <c r="H245" s="63" t="s">
        <v>786</v>
      </c>
      <c r="I245" s="63" t="s">
        <v>787</v>
      </c>
      <c r="J245" s="63" t="s">
        <v>139</v>
      </c>
      <c r="K245" s="68">
        <v>8.2986111111111108E-3</v>
      </c>
      <c r="L245" s="133">
        <v>10</v>
      </c>
    </row>
    <row r="246" spans="1:12">
      <c r="A246" s="11">
        <v>9</v>
      </c>
      <c r="B246" s="12">
        <v>1982</v>
      </c>
      <c r="C246" s="63" t="s">
        <v>395</v>
      </c>
      <c r="D246" s="63" t="s">
        <v>217</v>
      </c>
      <c r="E246" s="63" t="s">
        <v>806</v>
      </c>
      <c r="F246" s="63" t="s">
        <v>709</v>
      </c>
      <c r="G246" s="12">
        <v>1996</v>
      </c>
      <c r="H246" s="64" t="s">
        <v>166</v>
      </c>
      <c r="I246" s="63" t="s">
        <v>167</v>
      </c>
      <c r="J246" s="63" t="s">
        <v>139</v>
      </c>
      <c r="K246" s="68">
        <v>8.5763888888888886E-3</v>
      </c>
      <c r="L246" s="38">
        <v>9</v>
      </c>
    </row>
    <row r="247" spans="1:12">
      <c r="A247" s="11">
        <v>10</v>
      </c>
      <c r="B247" s="12">
        <v>1984</v>
      </c>
      <c r="C247" s="63" t="s">
        <v>737</v>
      </c>
      <c r="D247" s="63" t="s">
        <v>154</v>
      </c>
      <c r="E247" s="63" t="s">
        <v>671</v>
      </c>
      <c r="F247" s="63" t="s">
        <v>806</v>
      </c>
      <c r="G247" s="12">
        <v>1996</v>
      </c>
      <c r="H247" s="64" t="s">
        <v>166</v>
      </c>
      <c r="I247" s="63" t="s">
        <v>167</v>
      </c>
      <c r="J247" s="63" t="s">
        <v>139</v>
      </c>
      <c r="K247" s="68">
        <v>8.8773148148148153E-3</v>
      </c>
      <c r="L247" s="133">
        <v>8</v>
      </c>
    </row>
    <row r="248" spans="1:12">
      <c r="A248" s="11">
        <v>11</v>
      </c>
      <c r="B248" s="12">
        <v>1992</v>
      </c>
      <c r="C248" s="63" t="s">
        <v>776</v>
      </c>
      <c r="D248" s="63" t="s">
        <v>55</v>
      </c>
      <c r="E248" s="63" t="s">
        <v>830</v>
      </c>
      <c r="F248" s="63" t="s">
        <v>671</v>
      </c>
      <c r="G248" s="12">
        <v>1996</v>
      </c>
      <c r="H248" s="63" t="s">
        <v>786</v>
      </c>
      <c r="I248" s="63" t="s">
        <v>787</v>
      </c>
      <c r="J248" s="63" t="s">
        <v>139</v>
      </c>
      <c r="K248" s="68">
        <v>9.0162037037037034E-3</v>
      </c>
      <c r="L248" s="133">
        <v>7</v>
      </c>
    </row>
    <row r="249" spans="1:12">
      <c r="A249" s="11">
        <v>12</v>
      </c>
      <c r="B249" s="65">
        <v>1999</v>
      </c>
      <c r="C249" s="63" t="s">
        <v>672</v>
      </c>
      <c r="D249" s="63" t="s">
        <v>81</v>
      </c>
      <c r="E249" s="63" t="s">
        <v>673</v>
      </c>
      <c r="F249" s="63" t="s">
        <v>674</v>
      </c>
      <c r="G249" s="12">
        <v>1997</v>
      </c>
      <c r="H249" s="63" t="s">
        <v>146</v>
      </c>
      <c r="I249" s="63" t="s">
        <v>147</v>
      </c>
      <c r="J249" s="63" t="s">
        <v>218</v>
      </c>
      <c r="K249" s="68">
        <v>9.2939814814814812E-3</v>
      </c>
      <c r="L249" s="38">
        <v>6</v>
      </c>
    </row>
    <row r="250" spans="1:12">
      <c r="A250" s="11">
        <v>13</v>
      </c>
      <c r="B250" s="12">
        <v>1990</v>
      </c>
      <c r="C250" s="63" t="s">
        <v>833</v>
      </c>
      <c r="D250" s="63" t="s">
        <v>217</v>
      </c>
      <c r="E250" s="63" t="s">
        <v>730</v>
      </c>
      <c r="F250" s="63" t="s">
        <v>651</v>
      </c>
      <c r="G250" s="12">
        <v>1999</v>
      </c>
      <c r="H250" s="63" t="s">
        <v>786</v>
      </c>
      <c r="I250" s="63" t="s">
        <v>787</v>
      </c>
      <c r="J250" s="63" t="s">
        <v>139</v>
      </c>
      <c r="K250" s="68">
        <v>1.1215277777777777E-2</v>
      </c>
      <c r="L250" s="133">
        <v>5</v>
      </c>
    </row>
    <row r="251" spans="1:12">
      <c r="A251" s="11"/>
      <c r="B251" s="65">
        <v>1998</v>
      </c>
      <c r="C251" s="63" t="s">
        <v>707</v>
      </c>
      <c r="D251" s="63" t="s">
        <v>708</v>
      </c>
      <c r="E251" s="63" t="s">
        <v>709</v>
      </c>
      <c r="F251" s="63" t="s">
        <v>673</v>
      </c>
      <c r="G251" s="12">
        <v>1996</v>
      </c>
      <c r="H251" s="63" t="s">
        <v>621</v>
      </c>
      <c r="I251" s="63" t="s">
        <v>147</v>
      </c>
      <c r="J251" s="63"/>
      <c r="K251" s="68" t="s">
        <v>843</v>
      </c>
      <c r="L251" s="38"/>
    </row>
    <row r="252" spans="1:12" hidden="1">
      <c r="A252" s="11"/>
      <c r="B252" s="12"/>
      <c r="C252" s="13"/>
      <c r="D252" s="13"/>
      <c r="E252" s="13"/>
      <c r="F252" s="13"/>
      <c r="G252" s="12"/>
      <c r="H252" s="24"/>
      <c r="I252" s="13"/>
      <c r="J252" s="13"/>
      <c r="K252" s="35"/>
      <c r="L252" s="38"/>
    </row>
    <row r="253" spans="1:12" hidden="1">
      <c r="A253" s="11"/>
      <c r="B253" s="12"/>
      <c r="C253" s="13"/>
      <c r="D253" s="13"/>
      <c r="E253" s="13"/>
      <c r="F253" s="13"/>
      <c r="G253" s="12"/>
      <c r="H253" s="24"/>
      <c r="I253" s="13"/>
      <c r="J253" s="13"/>
      <c r="K253" s="35"/>
      <c r="L253" s="38"/>
    </row>
    <row r="254" spans="1:12" hidden="1">
      <c r="A254" s="11"/>
      <c r="B254" s="12"/>
      <c r="C254" s="13"/>
      <c r="D254" s="13"/>
      <c r="E254" s="13"/>
      <c r="F254" s="13"/>
      <c r="G254" s="12"/>
      <c r="H254" s="24"/>
      <c r="I254" s="13"/>
      <c r="J254" s="13"/>
      <c r="K254" s="35"/>
      <c r="L254" s="38"/>
    </row>
    <row r="255" spans="1:12" hidden="1">
      <c r="A255" s="11"/>
      <c r="B255" s="12"/>
      <c r="C255" s="13"/>
      <c r="D255" s="13"/>
      <c r="E255" s="13"/>
      <c r="F255" s="13"/>
      <c r="G255" s="12"/>
      <c r="H255" s="24"/>
      <c r="I255" s="13"/>
      <c r="J255" s="13"/>
      <c r="K255" s="35"/>
      <c r="L255" s="38"/>
    </row>
    <row r="256" spans="1:12" hidden="1">
      <c r="A256" s="11"/>
      <c r="B256" s="12"/>
      <c r="C256" s="13"/>
      <c r="D256" s="13"/>
      <c r="E256" s="13"/>
      <c r="F256" s="13"/>
      <c r="G256" s="12"/>
      <c r="H256" s="24"/>
      <c r="I256" s="13"/>
      <c r="J256" s="13"/>
      <c r="K256" s="35"/>
      <c r="L256" s="38"/>
    </row>
    <row r="257" spans="1:12" hidden="1">
      <c r="A257" s="11"/>
      <c r="B257" s="12"/>
      <c r="C257" s="63" t="s">
        <v>187</v>
      </c>
      <c r="D257" s="63" t="s">
        <v>154</v>
      </c>
      <c r="E257" s="63"/>
      <c r="F257" s="63"/>
      <c r="G257" s="12">
        <v>1997</v>
      </c>
      <c r="H257" s="24"/>
      <c r="I257" s="64" t="s">
        <v>456</v>
      </c>
      <c r="J257" s="13"/>
      <c r="K257" s="68"/>
      <c r="L257" s="38"/>
    </row>
    <row r="258" spans="1:12" hidden="1">
      <c r="A258" s="11"/>
      <c r="B258" s="12"/>
      <c r="C258" s="13" t="s">
        <v>157</v>
      </c>
      <c r="D258" s="13" t="s">
        <v>73</v>
      </c>
      <c r="E258" s="13"/>
      <c r="F258" s="13"/>
      <c r="G258" s="12">
        <v>1996</v>
      </c>
      <c r="H258" s="24" t="s">
        <v>146</v>
      </c>
      <c r="I258" s="13" t="s">
        <v>147</v>
      </c>
      <c r="J258" s="13" t="s">
        <v>148</v>
      </c>
      <c r="K258" s="68"/>
      <c r="L258" s="38"/>
    </row>
    <row r="259" spans="1:12" hidden="1">
      <c r="A259" s="11"/>
      <c r="B259" s="12"/>
      <c r="C259" s="63" t="s">
        <v>463</v>
      </c>
      <c r="D259" s="63" t="s">
        <v>85</v>
      </c>
      <c r="E259" s="63"/>
      <c r="F259" s="63"/>
      <c r="G259" s="12">
        <v>1996</v>
      </c>
      <c r="H259" s="24" t="s">
        <v>464</v>
      </c>
      <c r="I259" s="64" t="s">
        <v>470</v>
      </c>
      <c r="J259" s="13" t="s">
        <v>465</v>
      </c>
      <c r="K259" s="68"/>
      <c r="L259" s="38"/>
    </row>
    <row r="260" spans="1:12" hidden="1">
      <c r="A260" s="11"/>
      <c r="B260" s="12"/>
      <c r="C260" s="63" t="s">
        <v>443</v>
      </c>
      <c r="D260" s="63" t="s">
        <v>126</v>
      </c>
      <c r="E260" s="63"/>
      <c r="F260" s="63"/>
      <c r="G260" s="12">
        <v>1996</v>
      </c>
      <c r="H260" s="24"/>
      <c r="I260" s="64" t="s">
        <v>422</v>
      </c>
      <c r="J260" s="13" t="s">
        <v>139</v>
      </c>
      <c r="K260" s="68"/>
      <c r="L260" s="38"/>
    </row>
    <row r="261" spans="1:12" hidden="1">
      <c r="A261" s="11"/>
      <c r="B261" s="12"/>
      <c r="C261" s="63" t="s">
        <v>394</v>
      </c>
      <c r="D261" s="63" t="s">
        <v>159</v>
      </c>
      <c r="E261" s="63"/>
      <c r="F261" s="63"/>
      <c r="G261" s="12">
        <v>1996</v>
      </c>
      <c r="H261" s="24" t="s">
        <v>391</v>
      </c>
      <c r="I261" s="64" t="s">
        <v>167</v>
      </c>
      <c r="J261" s="13" t="s">
        <v>139</v>
      </c>
      <c r="K261" s="68"/>
      <c r="L261" s="38"/>
    </row>
    <row r="262" spans="1:12" hidden="1">
      <c r="A262" s="11"/>
      <c r="B262" s="12"/>
      <c r="C262" s="13" t="s">
        <v>93</v>
      </c>
      <c r="D262" s="13" t="s">
        <v>73</v>
      </c>
      <c r="E262" s="13"/>
      <c r="F262" s="13"/>
      <c r="G262" s="12">
        <v>1996</v>
      </c>
      <c r="H262" s="63" t="s">
        <v>29</v>
      </c>
      <c r="I262" s="64" t="s">
        <v>30</v>
      </c>
      <c r="J262" s="63" t="s">
        <v>31</v>
      </c>
      <c r="K262" s="68"/>
      <c r="L262" s="38"/>
    </row>
    <row r="263" spans="1:12" hidden="1">
      <c r="A263" s="11"/>
      <c r="B263" s="65"/>
      <c r="C263" s="63" t="s">
        <v>184</v>
      </c>
      <c r="D263" s="63" t="s">
        <v>150</v>
      </c>
      <c r="E263" s="63"/>
      <c r="F263" s="63"/>
      <c r="G263" s="13">
        <v>1996</v>
      </c>
      <c r="H263" s="63" t="s">
        <v>617</v>
      </c>
      <c r="I263" s="63" t="s">
        <v>147</v>
      </c>
      <c r="J263" s="63" t="s">
        <v>212</v>
      </c>
      <c r="K263" s="68"/>
      <c r="L263" s="38"/>
    </row>
    <row r="264" spans="1:12" hidden="1">
      <c r="A264" s="11"/>
      <c r="B264" s="12"/>
      <c r="C264" s="63" t="s">
        <v>590</v>
      </c>
      <c r="D264" s="63" t="s">
        <v>217</v>
      </c>
      <c r="E264" s="63"/>
      <c r="F264" s="63"/>
      <c r="G264" s="12">
        <v>1996</v>
      </c>
      <c r="H264" s="24"/>
      <c r="I264" s="64" t="s">
        <v>584</v>
      </c>
      <c r="J264" s="13"/>
      <c r="K264" s="68"/>
      <c r="L264" s="38"/>
    </row>
    <row r="265" spans="1:12" hidden="1">
      <c r="A265" s="11"/>
      <c r="B265" s="12"/>
      <c r="C265" s="13" t="s">
        <v>137</v>
      </c>
      <c r="D265" s="13" t="s">
        <v>71</v>
      </c>
      <c r="E265" s="13"/>
      <c r="F265" s="13"/>
      <c r="G265" s="12">
        <v>1996</v>
      </c>
      <c r="H265" s="24"/>
      <c r="I265" s="13" t="s">
        <v>138</v>
      </c>
      <c r="J265" s="13" t="s">
        <v>139</v>
      </c>
      <c r="K265" s="68"/>
      <c r="L265" s="38"/>
    </row>
    <row r="266" spans="1:12" hidden="1">
      <c r="A266" s="11"/>
      <c r="B266" s="12"/>
      <c r="C266" s="63" t="s">
        <v>437</v>
      </c>
      <c r="D266" s="63" t="s">
        <v>58</v>
      </c>
      <c r="E266" s="63"/>
      <c r="F266" s="63"/>
      <c r="G266" s="12">
        <v>1996</v>
      </c>
      <c r="H266" s="24"/>
      <c r="I266" s="64" t="s">
        <v>422</v>
      </c>
      <c r="J266" s="13" t="s">
        <v>139</v>
      </c>
      <c r="K266" s="68"/>
      <c r="L266" s="38"/>
    </row>
    <row r="267" spans="1:12" hidden="1">
      <c r="A267" s="11"/>
      <c r="B267" s="12"/>
      <c r="C267" s="13" t="s">
        <v>140</v>
      </c>
      <c r="D267" s="13" t="s">
        <v>28</v>
      </c>
      <c r="E267" s="13"/>
      <c r="F267" s="13"/>
      <c r="G267" s="12">
        <v>1996</v>
      </c>
      <c r="H267" s="24"/>
      <c r="I267" s="13" t="s">
        <v>138</v>
      </c>
      <c r="J267" s="13" t="s">
        <v>139</v>
      </c>
      <c r="K267" s="68"/>
      <c r="L267" s="38"/>
    </row>
    <row r="268" spans="1:12" hidden="1">
      <c r="A268" s="11"/>
      <c r="B268" s="12"/>
      <c r="C268" s="63" t="s">
        <v>395</v>
      </c>
      <c r="D268" s="63" t="s">
        <v>217</v>
      </c>
      <c r="E268" s="63"/>
      <c r="F268" s="63"/>
      <c r="G268" s="12">
        <v>1996</v>
      </c>
      <c r="H268" s="24" t="s">
        <v>391</v>
      </c>
      <c r="I268" s="64" t="s">
        <v>167</v>
      </c>
      <c r="J268" s="13" t="s">
        <v>139</v>
      </c>
      <c r="K268" s="68"/>
      <c r="L268" s="38"/>
    </row>
    <row r="269" spans="1:12" hidden="1">
      <c r="A269" s="11"/>
      <c r="B269" s="12"/>
      <c r="C269" s="63" t="s">
        <v>80</v>
      </c>
      <c r="D269" s="63" t="s">
        <v>81</v>
      </c>
      <c r="E269" s="63"/>
      <c r="F269" s="63"/>
      <c r="G269" s="12">
        <v>1996</v>
      </c>
      <c r="H269" s="63" t="s">
        <v>29</v>
      </c>
      <c r="I269" s="64" t="s">
        <v>30</v>
      </c>
      <c r="J269" s="63" t="s">
        <v>31</v>
      </c>
      <c r="K269" s="68"/>
      <c r="L269" s="38"/>
    </row>
    <row r="270" spans="1:12" hidden="1">
      <c r="A270" s="11"/>
      <c r="B270" s="12"/>
      <c r="C270" s="63" t="s">
        <v>589</v>
      </c>
      <c r="D270" s="63" t="s">
        <v>154</v>
      </c>
      <c r="E270" s="63"/>
      <c r="F270" s="63"/>
      <c r="G270" s="12">
        <v>1996</v>
      </c>
      <c r="H270" s="24"/>
      <c r="I270" s="64" t="s">
        <v>584</v>
      </c>
      <c r="J270" s="13"/>
      <c r="K270" s="68"/>
      <c r="L270" s="38"/>
    </row>
    <row r="271" spans="1:12" hidden="1">
      <c r="A271" s="11"/>
      <c r="B271" s="12"/>
      <c r="C271" s="13" t="s">
        <v>251</v>
      </c>
      <c r="D271" s="13" t="s">
        <v>81</v>
      </c>
      <c r="E271" s="13"/>
      <c r="F271" s="13"/>
      <c r="G271" s="12">
        <v>1996</v>
      </c>
      <c r="H271" s="24" t="s">
        <v>244</v>
      </c>
      <c r="I271" s="13" t="s">
        <v>245</v>
      </c>
      <c r="J271" s="13" t="s">
        <v>246</v>
      </c>
      <c r="K271" s="68"/>
      <c r="L271" s="38"/>
    </row>
    <row r="272" spans="1:12" hidden="1">
      <c r="A272" s="11"/>
      <c r="B272" s="12"/>
      <c r="C272" s="63" t="s">
        <v>588</v>
      </c>
      <c r="D272" s="63" t="s">
        <v>154</v>
      </c>
      <c r="E272" s="63"/>
      <c r="F272" s="63"/>
      <c r="G272" s="12">
        <v>1996</v>
      </c>
      <c r="H272" s="24"/>
      <c r="I272" s="64" t="s">
        <v>584</v>
      </c>
      <c r="J272" s="13"/>
      <c r="K272" s="68"/>
      <c r="L272" s="38"/>
    </row>
    <row r="273" spans="1:12" hidden="1">
      <c r="A273" s="11"/>
      <c r="B273" s="12"/>
      <c r="C273" s="63" t="s">
        <v>591</v>
      </c>
      <c r="D273" s="63" t="s">
        <v>141</v>
      </c>
      <c r="E273" s="63"/>
      <c r="F273" s="63"/>
      <c r="G273" s="12">
        <v>1996</v>
      </c>
      <c r="H273" s="24"/>
      <c r="I273" s="64" t="s">
        <v>584</v>
      </c>
      <c r="J273" s="13"/>
      <c r="K273" s="68"/>
      <c r="L273" s="38"/>
    </row>
    <row r="274" spans="1:12" hidden="1">
      <c r="A274" s="11"/>
      <c r="B274" s="12"/>
      <c r="C274" s="13" t="s">
        <v>103</v>
      </c>
      <c r="D274" s="13" t="s">
        <v>92</v>
      </c>
      <c r="E274" s="13"/>
      <c r="F274" s="13"/>
      <c r="G274" s="12">
        <v>1996</v>
      </c>
      <c r="H274" s="24" t="s">
        <v>244</v>
      </c>
      <c r="I274" s="13" t="s">
        <v>245</v>
      </c>
      <c r="J274" s="13" t="s">
        <v>246</v>
      </c>
      <c r="K274" s="68"/>
      <c r="L274" s="38"/>
    </row>
    <row r="275" spans="1:12" hidden="1">
      <c r="A275" s="11"/>
      <c r="B275" s="12"/>
      <c r="C275" s="13" t="s">
        <v>192</v>
      </c>
      <c r="D275" s="13" t="s">
        <v>55</v>
      </c>
      <c r="E275" s="13"/>
      <c r="F275" s="13"/>
      <c r="G275" s="12">
        <v>1996</v>
      </c>
      <c r="H275" s="24" t="s">
        <v>189</v>
      </c>
      <c r="I275" s="13" t="s">
        <v>190</v>
      </c>
      <c r="J275" s="13" t="s">
        <v>191</v>
      </c>
      <c r="K275" s="68"/>
      <c r="L275" s="38"/>
    </row>
    <row r="276" spans="1:12" hidden="1">
      <c r="A276" s="11"/>
      <c r="B276" s="12"/>
      <c r="C276" s="63" t="s">
        <v>128</v>
      </c>
      <c r="D276" s="63" t="s">
        <v>71</v>
      </c>
      <c r="E276" s="63"/>
      <c r="F276" s="63"/>
      <c r="G276" s="12">
        <v>1996</v>
      </c>
      <c r="H276" s="24" t="s">
        <v>109</v>
      </c>
      <c r="I276" s="64" t="s">
        <v>162</v>
      </c>
      <c r="J276" s="13" t="s">
        <v>110</v>
      </c>
      <c r="K276" s="68"/>
      <c r="L276" s="38"/>
    </row>
    <row r="277" spans="1:12" hidden="1">
      <c r="A277" s="11"/>
      <c r="B277" s="12"/>
      <c r="C277" s="13" t="s">
        <v>91</v>
      </c>
      <c r="D277" s="13" t="s">
        <v>92</v>
      </c>
      <c r="E277" s="13"/>
      <c r="F277" s="13"/>
      <c r="G277" s="12">
        <v>1996</v>
      </c>
      <c r="H277" s="63" t="s">
        <v>29</v>
      </c>
      <c r="I277" s="64" t="s">
        <v>30</v>
      </c>
      <c r="J277" s="63" t="s">
        <v>31</v>
      </c>
      <c r="K277" s="68"/>
      <c r="L277" s="38"/>
    </row>
    <row r="278" spans="1:12" hidden="1">
      <c r="A278" s="11"/>
      <c r="B278" s="12"/>
      <c r="C278" s="63" t="s">
        <v>127</v>
      </c>
      <c r="D278" s="63" t="s">
        <v>85</v>
      </c>
      <c r="E278" s="63"/>
      <c r="F278" s="63"/>
      <c r="G278" s="12">
        <v>1996</v>
      </c>
      <c r="H278" s="24" t="s">
        <v>109</v>
      </c>
      <c r="I278" s="64" t="s">
        <v>162</v>
      </c>
      <c r="J278" s="13" t="s">
        <v>110</v>
      </c>
      <c r="K278" s="68"/>
      <c r="L278" s="38"/>
    </row>
    <row r="279" spans="1:12" hidden="1">
      <c r="A279" s="11"/>
      <c r="B279" s="12"/>
      <c r="C279" s="13" t="s">
        <v>149</v>
      </c>
      <c r="D279" s="13" t="s">
        <v>150</v>
      </c>
      <c r="E279" s="13"/>
      <c r="F279" s="13"/>
      <c r="G279" s="12">
        <v>1996</v>
      </c>
      <c r="H279" s="24" t="s">
        <v>146</v>
      </c>
      <c r="I279" s="13" t="s">
        <v>147</v>
      </c>
      <c r="J279" s="13" t="s">
        <v>148</v>
      </c>
      <c r="K279" s="68"/>
      <c r="L279" s="38"/>
    </row>
    <row r="280" spans="1:12" hidden="1">
      <c r="A280" s="11"/>
      <c r="B280" s="12"/>
      <c r="C280" s="13" t="s">
        <v>82</v>
      </c>
      <c r="D280" s="13" t="s">
        <v>73</v>
      </c>
      <c r="E280" s="13"/>
      <c r="F280" s="13"/>
      <c r="G280" s="12">
        <v>1996</v>
      </c>
      <c r="H280" s="63" t="s">
        <v>29</v>
      </c>
      <c r="I280" s="64" t="s">
        <v>30</v>
      </c>
      <c r="J280" s="63" t="s">
        <v>31</v>
      </c>
      <c r="K280" s="68"/>
      <c r="L280" s="38"/>
    </row>
    <row r="281" spans="1:12" hidden="1">
      <c r="A281" s="11"/>
      <c r="B281" s="12"/>
      <c r="C281" s="13" t="s">
        <v>145</v>
      </c>
      <c r="D281" s="13" t="s">
        <v>58</v>
      </c>
      <c r="E281" s="13"/>
      <c r="F281" s="13"/>
      <c r="G281" s="12">
        <v>1996</v>
      </c>
      <c r="H281" s="24" t="s">
        <v>146</v>
      </c>
      <c r="I281" s="13" t="s">
        <v>147</v>
      </c>
      <c r="J281" s="13" t="s">
        <v>148</v>
      </c>
      <c r="K281" s="68"/>
      <c r="L281" s="38"/>
    </row>
    <row r="282" spans="1:12" hidden="1">
      <c r="A282" s="11"/>
      <c r="B282" s="12"/>
      <c r="C282" s="13" t="s">
        <v>84</v>
      </c>
      <c r="D282" s="13" t="s">
        <v>85</v>
      </c>
      <c r="E282" s="13"/>
      <c r="F282" s="13"/>
      <c r="G282" s="12">
        <v>1997</v>
      </c>
      <c r="H282" s="63" t="s">
        <v>29</v>
      </c>
      <c r="I282" s="64" t="s">
        <v>30</v>
      </c>
      <c r="J282" s="63" t="s">
        <v>31</v>
      </c>
      <c r="K282" s="68"/>
      <c r="L282" s="38"/>
    </row>
    <row r="283" spans="1:12" hidden="1">
      <c r="A283" s="11"/>
      <c r="B283" s="12"/>
      <c r="C283" s="63" t="s">
        <v>209</v>
      </c>
      <c r="D283" s="63" t="s">
        <v>141</v>
      </c>
      <c r="E283" s="63"/>
      <c r="F283" s="63"/>
      <c r="G283" s="12">
        <v>1997</v>
      </c>
      <c r="H283" s="24"/>
      <c r="I283" s="64" t="s">
        <v>584</v>
      </c>
      <c r="J283" s="13"/>
      <c r="K283" s="68"/>
      <c r="L283" s="38"/>
    </row>
    <row r="284" spans="1:12" hidden="1">
      <c r="A284" s="11"/>
      <c r="B284" s="12"/>
      <c r="C284" s="13" t="s">
        <v>153</v>
      </c>
      <c r="D284" s="13" t="s">
        <v>154</v>
      </c>
      <c r="E284" s="13"/>
      <c r="F284" s="13"/>
      <c r="G284" s="12">
        <v>1997</v>
      </c>
      <c r="H284" s="24" t="s">
        <v>146</v>
      </c>
      <c r="I284" s="13" t="s">
        <v>147</v>
      </c>
      <c r="J284" s="13" t="s">
        <v>148</v>
      </c>
      <c r="K284" s="68"/>
      <c r="L284" s="38"/>
    </row>
    <row r="285" spans="1:12" hidden="1">
      <c r="A285" s="11"/>
      <c r="B285" s="12"/>
      <c r="C285" s="13" t="s">
        <v>346</v>
      </c>
      <c r="D285" s="13" t="s">
        <v>347</v>
      </c>
      <c r="E285" s="13"/>
      <c r="F285" s="13"/>
      <c r="G285" s="12">
        <v>1997</v>
      </c>
      <c r="H285" s="24" t="s">
        <v>336</v>
      </c>
      <c r="I285" s="13" t="s">
        <v>147</v>
      </c>
      <c r="J285" s="13" t="s">
        <v>241</v>
      </c>
      <c r="K285" s="68"/>
      <c r="L285" s="38"/>
    </row>
    <row r="286" spans="1:12" hidden="1">
      <c r="A286" s="11"/>
      <c r="B286" s="12"/>
      <c r="C286" s="13" t="s">
        <v>151</v>
      </c>
      <c r="D286" s="13" t="s">
        <v>152</v>
      </c>
      <c r="E286" s="13"/>
      <c r="F286" s="13"/>
      <c r="G286" s="12">
        <v>1997</v>
      </c>
      <c r="H286" s="24" t="s">
        <v>146</v>
      </c>
      <c r="I286" s="13" t="s">
        <v>147</v>
      </c>
      <c r="J286" s="13" t="s">
        <v>148</v>
      </c>
      <c r="K286" s="68"/>
      <c r="L286" s="38"/>
    </row>
    <row r="287" spans="1:12" hidden="1">
      <c r="A287" s="11"/>
      <c r="B287" s="12"/>
      <c r="C287" s="63" t="s">
        <v>375</v>
      </c>
      <c r="D287" s="63" t="s">
        <v>114</v>
      </c>
      <c r="E287" s="63"/>
      <c r="F287" s="63"/>
      <c r="G287" s="12">
        <v>1997</v>
      </c>
      <c r="H287" s="24" t="s">
        <v>109</v>
      </c>
      <c r="I287" s="64" t="s">
        <v>162</v>
      </c>
      <c r="J287" s="13" t="s">
        <v>110</v>
      </c>
      <c r="K287" s="68"/>
      <c r="L287" s="38"/>
    </row>
    <row r="288" spans="1:12" hidden="1">
      <c r="A288" s="11"/>
      <c r="B288" s="12"/>
      <c r="C288" s="63" t="s">
        <v>374</v>
      </c>
      <c r="D288" s="63" t="s">
        <v>85</v>
      </c>
      <c r="E288" s="63"/>
      <c r="F288" s="63"/>
      <c r="G288" s="12">
        <v>1997</v>
      </c>
      <c r="H288" s="24" t="s">
        <v>109</v>
      </c>
      <c r="I288" s="64" t="s">
        <v>162</v>
      </c>
      <c r="J288" s="13" t="s">
        <v>110</v>
      </c>
      <c r="K288" s="68"/>
      <c r="L288" s="38"/>
    </row>
    <row r="289" spans="1:12" hidden="1">
      <c r="A289" s="11"/>
      <c r="B289" s="65"/>
      <c r="C289" s="63" t="s">
        <v>618</v>
      </c>
      <c r="D289" s="63" t="s">
        <v>488</v>
      </c>
      <c r="E289" s="63"/>
      <c r="F289" s="63"/>
      <c r="G289" s="13">
        <v>1997</v>
      </c>
      <c r="H289" s="63" t="s">
        <v>617</v>
      </c>
      <c r="I289" s="63" t="s">
        <v>147</v>
      </c>
      <c r="J289" s="63" t="s">
        <v>212</v>
      </c>
      <c r="K289" s="68"/>
      <c r="L289" s="38"/>
    </row>
    <row r="290" spans="1:12" hidden="1">
      <c r="A290" s="11"/>
      <c r="B290" s="12"/>
      <c r="C290" s="63" t="s">
        <v>376</v>
      </c>
      <c r="D290" s="63" t="s">
        <v>377</v>
      </c>
      <c r="E290" s="63"/>
      <c r="F290" s="63"/>
      <c r="G290" s="12">
        <v>1997</v>
      </c>
      <c r="H290" s="24" t="s">
        <v>109</v>
      </c>
      <c r="I290" s="64" t="s">
        <v>162</v>
      </c>
      <c r="J290" s="13" t="s">
        <v>110</v>
      </c>
      <c r="K290" s="68"/>
      <c r="L290" s="38"/>
    </row>
    <row r="291" spans="1:12" hidden="1">
      <c r="A291" s="11"/>
      <c r="B291" s="12"/>
      <c r="C291" s="63" t="s">
        <v>513</v>
      </c>
      <c r="D291" s="63" t="s">
        <v>55</v>
      </c>
      <c r="E291" s="63"/>
      <c r="F291" s="63"/>
      <c r="G291" s="13">
        <v>1997</v>
      </c>
      <c r="H291" s="13" t="s">
        <v>499</v>
      </c>
      <c r="I291" s="13" t="s">
        <v>30</v>
      </c>
      <c r="J291" s="13" t="s">
        <v>31</v>
      </c>
      <c r="K291" s="68"/>
      <c r="L291" s="38"/>
    </row>
    <row r="292" spans="1:12" hidden="1">
      <c r="A292" s="11"/>
      <c r="B292" s="12"/>
      <c r="C292" s="63" t="s">
        <v>373</v>
      </c>
      <c r="D292" s="63" t="s">
        <v>81</v>
      </c>
      <c r="E292" s="63"/>
      <c r="F292" s="63"/>
      <c r="G292" s="12">
        <v>1997</v>
      </c>
      <c r="H292" s="24" t="s">
        <v>109</v>
      </c>
      <c r="I292" s="64" t="s">
        <v>162</v>
      </c>
      <c r="J292" s="13" t="s">
        <v>110</v>
      </c>
      <c r="K292" s="68"/>
      <c r="L292" s="38"/>
    </row>
    <row r="293" spans="1:12" hidden="1">
      <c r="A293" s="157"/>
      <c r="B293" s="13"/>
      <c r="C293" s="13"/>
      <c r="D293" s="13"/>
      <c r="E293" s="13"/>
      <c r="F293" s="13"/>
      <c r="G293" s="13"/>
      <c r="H293" s="13"/>
      <c r="I293" s="13"/>
      <c r="J293" s="13"/>
      <c r="K293" s="68"/>
      <c r="L293" s="38"/>
    </row>
    <row r="294" spans="1:12" hidden="1">
      <c r="A294" s="11"/>
      <c r="B294" s="12"/>
      <c r="C294" s="63"/>
      <c r="D294" s="63"/>
      <c r="E294" s="63"/>
      <c r="F294" s="63"/>
      <c r="G294" s="12"/>
      <c r="H294" s="24"/>
      <c r="I294" s="64"/>
      <c r="J294" s="13"/>
      <c r="K294" s="68"/>
      <c r="L294" s="38"/>
    </row>
    <row r="295" spans="1:12" hidden="1">
      <c r="A295" s="11"/>
      <c r="B295" s="12"/>
      <c r="C295" s="63"/>
      <c r="D295" s="63"/>
      <c r="E295" s="63"/>
      <c r="F295" s="63"/>
      <c r="G295" s="12"/>
      <c r="H295" s="24"/>
      <c r="I295" s="64" t="s">
        <v>584</v>
      </c>
      <c r="J295" s="13"/>
      <c r="K295" s="68"/>
      <c r="L295" s="38"/>
    </row>
    <row r="296" spans="1:12" hidden="1">
      <c r="A296" s="11"/>
      <c r="B296" s="13"/>
      <c r="C296" s="13"/>
      <c r="D296" s="13"/>
      <c r="E296" s="13"/>
      <c r="F296" s="13"/>
      <c r="G296" s="13"/>
      <c r="H296" s="13"/>
      <c r="I296" s="13"/>
      <c r="J296" s="13"/>
      <c r="K296" s="68"/>
      <c r="L296" s="38"/>
    </row>
    <row r="297" spans="1:12">
      <c r="A297" s="14"/>
      <c r="B297" s="15"/>
      <c r="C297" s="16"/>
      <c r="D297" s="16"/>
      <c r="E297" s="16"/>
      <c r="F297" s="16"/>
      <c r="G297" s="15"/>
      <c r="H297" s="25"/>
      <c r="I297" s="16"/>
      <c r="J297" s="16"/>
      <c r="K297" s="71"/>
      <c r="L297" s="39"/>
    </row>
    <row r="298" spans="1:12">
      <c r="L298" s="3"/>
    </row>
    <row r="299" spans="1:12">
      <c r="L299" s="3"/>
    </row>
    <row r="300" spans="1:12">
      <c r="G300" s="26" t="s">
        <v>9</v>
      </c>
    </row>
    <row r="301" spans="1:12">
      <c r="G301" s="27" t="s">
        <v>10</v>
      </c>
      <c r="J301" s="66" t="s">
        <v>675</v>
      </c>
    </row>
    <row r="302" spans="1:12">
      <c r="G302" s="26"/>
      <c r="K302" s="28"/>
    </row>
    <row r="303" spans="1:12">
      <c r="G303" s="26" t="s">
        <v>12</v>
      </c>
    </row>
    <row r="304" spans="1:12">
      <c r="G304" s="27" t="s">
        <v>13</v>
      </c>
      <c r="J304" s="66" t="s">
        <v>744</v>
      </c>
    </row>
    <row r="305" spans="7:11">
      <c r="G305" s="26"/>
      <c r="J305" s="28"/>
      <c r="K305" s="28"/>
    </row>
  </sheetData>
  <sortState ref="A224:P233">
    <sortCondition ref="K224:K233"/>
  </sortState>
  <customSheetViews>
    <customSheetView guid="{F98A8B36-9F60-4312-823C-2DFDDC665039}" showPageBreaks="1" fitToPage="1" showRuler="0" topLeftCell="A10">
      <selection activeCell="G61" sqref="G61"/>
      <pageMargins left="0.19685039370078741" right="0.19685039370078741" top="0.39370078740157483" bottom="0.59055118110236227" header="0.51181102362204722" footer="0.51181102362204722"/>
      <printOptions horizontalCentered="1"/>
      <pageSetup paperSize="9" scale="81" orientation="portrait" r:id="rId1"/>
      <headerFooter alignWithMargins="0"/>
    </customSheetView>
    <customSheetView guid="{A1750385-1492-4ACC-AE8C-BBB7B9F9DB1E}" showPageBreaks="1" fitToPage="1" showRuler="0">
      <selection activeCell="G66" sqref="G66"/>
      <pageMargins left="0.19685039370078741" right="0.19685039370078741" top="0.39370078740157483" bottom="0.59055118110236227" header="0.51181102362204722" footer="0.47"/>
      <pageSetup paperSize="9" scale="81" orientation="portrait" r:id="rId2"/>
      <headerFooter alignWithMargins="0"/>
    </customSheetView>
  </customSheetViews>
  <mergeCells count="3">
    <mergeCell ref="A1:L1"/>
    <mergeCell ref="A2:L2"/>
    <mergeCell ref="A4:L4"/>
  </mergeCells>
  <phoneticPr fontId="0" type="noConversion"/>
  <printOptions horizontalCentered="1"/>
  <pageMargins left="0.19685039370078741" right="0.19685039370078741" top="0.39370078740157483" bottom="0.59055118110236227" header="0.39370078740157483" footer="0.51181102362204722"/>
  <pageSetup paperSize="9" scale="83" fitToHeight="2" orientation="portrait" r:id="rId3"/>
  <headerFooter alignWithMargins="0">
    <oddHeader>&amp;R&amp;"Tahoma,Полужирный"&amp;8Страница &amp;P из &amp;N</oddHeader>
  </headerFooter>
  <rowBreaks count="1" manualBreakCount="1">
    <brk id="1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23"/>
  <sheetViews>
    <sheetView tabSelected="1" topLeftCell="A209" zoomScaleNormal="100" zoomScaleSheetLayoutView="85" workbookViewId="0">
      <pane ySplit="555" activePane="bottomLeft"/>
      <selection activeCell="G304" sqref="G304"/>
      <selection pane="bottomLeft" activeCell="G429" sqref="G429"/>
    </sheetView>
  </sheetViews>
  <sheetFormatPr defaultColWidth="9.140625" defaultRowHeight="12.75"/>
  <cols>
    <col min="1" max="1" width="5.7109375" style="80" customWidth="1"/>
    <col min="2" max="2" width="6.5703125" style="80" bestFit="1" customWidth="1"/>
    <col min="3" max="3" width="5.7109375" style="80" customWidth="1"/>
    <col min="4" max="4" width="14.28515625" style="81" customWidth="1"/>
    <col min="5" max="5" width="11.28515625" style="81" bestFit="1" customWidth="1"/>
    <col min="6" max="6" width="11.5703125" style="80" bestFit="1" customWidth="1"/>
    <col min="7" max="7" width="18.5703125" style="82" customWidth="1"/>
    <col min="8" max="8" width="14.7109375" style="81" customWidth="1"/>
    <col min="9" max="9" width="17.5703125" style="81" customWidth="1"/>
    <col min="10" max="10" width="7.140625" style="80" bestFit="1" customWidth="1"/>
    <col min="11" max="11" width="8.7109375" style="83" bestFit="1" customWidth="1"/>
    <col min="12" max="12" width="10.140625" style="80" bestFit="1" customWidth="1"/>
    <col min="13" max="13" width="4.85546875" style="80" bestFit="1" customWidth="1"/>
    <col min="14" max="14" width="16.85546875" style="84" bestFit="1" customWidth="1"/>
    <col min="15" max="16384" width="9.140625" style="81"/>
  </cols>
  <sheetData>
    <row r="1" spans="1:17" s="72" customFormat="1" ht="35.25" customHeight="1">
      <c r="A1" s="246" t="s">
        <v>988</v>
      </c>
      <c r="B1" s="246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</row>
    <row r="2" spans="1:17" s="73" customFormat="1" ht="60" customHeight="1">
      <c r="A2" s="243" t="s">
        <v>745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</row>
    <row r="3" spans="1:17" s="75" customFormat="1">
      <c r="A3" s="244" t="s">
        <v>743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</row>
    <row r="4" spans="1:17" s="75" customFormat="1" ht="8.25" customHeight="1">
      <c r="A4" s="74"/>
      <c r="B4" s="74"/>
      <c r="C4" s="74"/>
      <c r="D4" s="74"/>
      <c r="E4" s="74"/>
      <c r="F4" s="74"/>
      <c r="G4" s="76"/>
      <c r="H4" s="74"/>
      <c r="I4" s="74"/>
      <c r="J4" s="74"/>
      <c r="K4" s="77"/>
      <c r="L4" s="74"/>
      <c r="M4" s="74"/>
      <c r="N4" s="78"/>
    </row>
    <row r="5" spans="1:17" s="79" customFormat="1">
      <c r="A5" s="245" t="s">
        <v>26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</row>
    <row r="6" spans="1:17" s="3" customFormat="1" ht="9" customHeight="1">
      <c r="A6" s="6"/>
      <c r="B6" s="6"/>
      <c r="G6" s="6"/>
      <c r="H6" s="22"/>
      <c r="K6" s="17"/>
      <c r="L6" s="6"/>
    </row>
    <row r="7" spans="1:17" s="3" customFormat="1">
      <c r="A7" s="4" t="s">
        <v>1004</v>
      </c>
      <c r="B7" s="6"/>
      <c r="G7" s="6"/>
      <c r="H7" s="22"/>
      <c r="K7" s="17"/>
      <c r="L7" s="6"/>
    </row>
    <row r="8" spans="1:17" s="3" customFormat="1">
      <c r="A8" s="7" t="s">
        <v>0</v>
      </c>
      <c r="B8" s="86" t="s">
        <v>24</v>
      </c>
      <c r="C8" s="7" t="s">
        <v>1</v>
      </c>
      <c r="D8" s="7" t="s">
        <v>6</v>
      </c>
      <c r="E8" s="7" t="s">
        <v>7</v>
      </c>
      <c r="F8" s="150" t="s">
        <v>2</v>
      </c>
      <c r="G8" s="23" t="s">
        <v>5</v>
      </c>
      <c r="H8" s="7" t="s">
        <v>3</v>
      </c>
      <c r="I8" s="7" t="s">
        <v>4</v>
      </c>
      <c r="J8" s="86" t="s">
        <v>15</v>
      </c>
      <c r="K8" s="40" t="s">
        <v>8</v>
      </c>
      <c r="L8" s="86" t="s">
        <v>16</v>
      </c>
      <c r="M8" s="18" t="s">
        <v>17</v>
      </c>
      <c r="N8" s="102" t="s">
        <v>18</v>
      </c>
    </row>
    <row r="9" spans="1:17" s="13" customFormat="1" ht="24">
      <c r="A9" s="8">
        <v>1</v>
      </c>
      <c r="B9" s="9"/>
      <c r="C9" s="9">
        <v>55</v>
      </c>
      <c r="D9" s="146" t="s">
        <v>1003</v>
      </c>
      <c r="E9" s="10" t="s">
        <v>47</v>
      </c>
      <c r="F9" s="156">
        <v>34669</v>
      </c>
      <c r="G9" s="146" t="s">
        <v>621</v>
      </c>
      <c r="H9" s="146" t="s">
        <v>147</v>
      </c>
      <c r="I9" s="10"/>
      <c r="J9" s="10"/>
      <c r="K9" s="166">
        <v>8.0208333333333329E-3</v>
      </c>
      <c r="L9" s="68"/>
      <c r="M9" s="12">
        <v>20</v>
      </c>
      <c r="N9" s="205" t="s">
        <v>713</v>
      </c>
      <c r="Q9" s="3"/>
    </row>
    <row r="10" spans="1:17" s="13" customFormat="1">
      <c r="A10" s="11">
        <v>2</v>
      </c>
      <c r="B10" s="12"/>
      <c r="C10" s="12">
        <v>60</v>
      </c>
      <c r="D10" s="63" t="s">
        <v>845</v>
      </c>
      <c r="E10" s="63" t="s">
        <v>50</v>
      </c>
      <c r="F10" s="12">
        <v>1995</v>
      </c>
      <c r="G10" s="63" t="s">
        <v>774</v>
      </c>
      <c r="H10" s="63" t="s">
        <v>147</v>
      </c>
      <c r="I10" s="63"/>
      <c r="J10" s="63"/>
      <c r="K10" s="68">
        <v>8.6458333333333335E-3</v>
      </c>
      <c r="L10" s="68"/>
      <c r="M10" s="12">
        <v>17</v>
      </c>
      <c r="N10" s="206" t="s">
        <v>964</v>
      </c>
      <c r="Q10" s="3"/>
    </row>
    <row r="11" spans="1:17" s="3" customFormat="1" ht="24">
      <c r="A11" s="11">
        <v>3</v>
      </c>
      <c r="B11" s="12"/>
      <c r="C11" s="12">
        <v>58</v>
      </c>
      <c r="D11" s="63" t="s">
        <v>732</v>
      </c>
      <c r="E11" s="63" t="s">
        <v>733</v>
      </c>
      <c r="F11" s="37">
        <v>35793</v>
      </c>
      <c r="G11" s="63" t="s">
        <v>232</v>
      </c>
      <c r="H11" s="63" t="s">
        <v>233</v>
      </c>
      <c r="I11" s="63" t="s">
        <v>234</v>
      </c>
      <c r="J11" s="63"/>
      <c r="K11" s="68">
        <v>8.9120370370370378E-3</v>
      </c>
      <c r="L11" s="68"/>
      <c r="M11" s="65">
        <v>15</v>
      </c>
      <c r="N11" s="205" t="s">
        <v>992</v>
      </c>
    </row>
    <row r="12" spans="1:17" s="3" customFormat="1" ht="24">
      <c r="A12" s="11">
        <v>4</v>
      </c>
      <c r="B12" s="12"/>
      <c r="C12" s="12">
        <v>59</v>
      </c>
      <c r="D12" s="63" t="s">
        <v>549</v>
      </c>
      <c r="E12" s="63" t="s">
        <v>105</v>
      </c>
      <c r="F12" s="37">
        <v>34819</v>
      </c>
      <c r="G12" s="63" t="s">
        <v>232</v>
      </c>
      <c r="H12" s="63" t="s">
        <v>233</v>
      </c>
      <c r="I12" s="63" t="s">
        <v>234</v>
      </c>
      <c r="J12" s="63"/>
      <c r="K12" s="68">
        <v>8.9699074074074073E-3</v>
      </c>
      <c r="L12" s="68"/>
      <c r="M12" s="12">
        <v>14</v>
      </c>
      <c r="N12" s="205" t="s">
        <v>992</v>
      </c>
      <c r="O12" s="13"/>
      <c r="P12" s="13"/>
    </row>
    <row r="13" spans="1:17" s="3" customFormat="1">
      <c r="A13" s="11">
        <v>5</v>
      </c>
      <c r="B13" s="12"/>
      <c r="C13" s="12">
        <v>61</v>
      </c>
      <c r="D13" s="63" t="s">
        <v>846</v>
      </c>
      <c r="E13" s="63" t="s">
        <v>599</v>
      </c>
      <c r="F13" s="12">
        <v>1994</v>
      </c>
      <c r="G13" s="63" t="s">
        <v>774</v>
      </c>
      <c r="H13" s="63" t="s">
        <v>147</v>
      </c>
      <c r="I13" s="63"/>
      <c r="J13" s="63"/>
      <c r="K13" s="68">
        <v>9.0740740740740729E-3</v>
      </c>
      <c r="L13" s="68"/>
      <c r="M13" s="65">
        <v>13</v>
      </c>
      <c r="N13" s="206" t="s">
        <v>964</v>
      </c>
      <c r="O13" s="13"/>
      <c r="P13" s="13"/>
    </row>
    <row r="14" spans="1:17" s="3" customFormat="1">
      <c r="A14" s="11">
        <v>6</v>
      </c>
      <c r="B14" s="12"/>
      <c r="C14" s="12">
        <v>62</v>
      </c>
      <c r="D14" s="63" t="s">
        <v>847</v>
      </c>
      <c r="E14" s="63" t="s">
        <v>505</v>
      </c>
      <c r="F14" s="37">
        <v>34534</v>
      </c>
      <c r="G14" s="63" t="s">
        <v>738</v>
      </c>
      <c r="H14" s="63" t="s">
        <v>584</v>
      </c>
      <c r="I14" s="63" t="s">
        <v>139</v>
      </c>
      <c r="J14" s="63"/>
      <c r="K14" s="68">
        <v>9.3402777777777772E-3</v>
      </c>
      <c r="L14" s="68"/>
      <c r="M14" s="12">
        <v>12</v>
      </c>
      <c r="N14" s="236" t="s">
        <v>994</v>
      </c>
      <c r="O14" s="13"/>
      <c r="P14" s="13"/>
    </row>
    <row r="15" spans="1:17" s="3" customFormat="1">
      <c r="A15" s="11">
        <v>7</v>
      </c>
      <c r="B15" s="12"/>
      <c r="C15" s="12">
        <v>57</v>
      </c>
      <c r="D15" s="13" t="s">
        <v>723</v>
      </c>
      <c r="E15" s="13" t="s">
        <v>699</v>
      </c>
      <c r="F15" s="37">
        <v>35050</v>
      </c>
      <c r="G15" s="24" t="s">
        <v>724</v>
      </c>
      <c r="H15" s="13" t="s">
        <v>147</v>
      </c>
      <c r="I15" s="13"/>
      <c r="J15" s="13"/>
      <c r="K15" s="68">
        <v>9.6412037037037039E-3</v>
      </c>
      <c r="L15" s="68"/>
      <c r="M15" s="65">
        <v>11</v>
      </c>
      <c r="N15" s="236" t="s">
        <v>991</v>
      </c>
    </row>
    <row r="16" spans="1:17" s="3" customFormat="1">
      <c r="A16" s="11">
        <v>8</v>
      </c>
      <c r="B16" s="12"/>
      <c r="C16" s="12">
        <v>63</v>
      </c>
      <c r="D16" s="63" t="s">
        <v>848</v>
      </c>
      <c r="E16" s="63" t="s">
        <v>65</v>
      </c>
      <c r="F16" s="37">
        <v>34908</v>
      </c>
      <c r="G16" s="63" t="s">
        <v>781</v>
      </c>
      <c r="H16" s="63" t="s">
        <v>147</v>
      </c>
      <c r="I16" s="63" t="s">
        <v>147</v>
      </c>
      <c r="J16" s="63"/>
      <c r="K16" s="68">
        <v>1.1435185185185185E-2</v>
      </c>
      <c r="L16" s="68"/>
      <c r="M16" s="65">
        <v>10</v>
      </c>
      <c r="N16" s="236" t="s">
        <v>993</v>
      </c>
      <c r="O16" s="13"/>
      <c r="P16" s="13"/>
    </row>
    <row r="17" spans="1:17" s="3" customFormat="1">
      <c r="A17" s="11">
        <v>9</v>
      </c>
      <c r="B17" s="12"/>
      <c r="C17" s="12">
        <v>54</v>
      </c>
      <c r="D17" s="63" t="s">
        <v>642</v>
      </c>
      <c r="E17" s="63" t="s">
        <v>643</v>
      </c>
      <c r="F17" s="37">
        <v>34698</v>
      </c>
      <c r="G17" s="64" t="s">
        <v>146</v>
      </c>
      <c r="H17" s="63" t="s">
        <v>147</v>
      </c>
      <c r="I17" s="63" t="s">
        <v>218</v>
      </c>
      <c r="J17" s="63"/>
      <c r="K17" s="68">
        <v>1.1446759259259261E-2</v>
      </c>
      <c r="L17" s="68"/>
      <c r="M17" s="12">
        <v>9</v>
      </c>
      <c r="N17" s="236" t="s">
        <v>990</v>
      </c>
      <c r="O17" s="13"/>
      <c r="P17" s="13"/>
      <c r="Q17" s="13"/>
    </row>
    <row r="18" spans="1:17" s="3" customFormat="1" ht="24">
      <c r="A18" s="11"/>
      <c r="B18" s="12"/>
      <c r="C18" s="12">
        <v>56</v>
      </c>
      <c r="D18" s="63" t="s">
        <v>273</v>
      </c>
      <c r="E18" s="63" t="s">
        <v>43</v>
      </c>
      <c r="F18" s="37">
        <v>34505</v>
      </c>
      <c r="G18" s="63" t="s">
        <v>621</v>
      </c>
      <c r="H18" s="63" t="s">
        <v>147</v>
      </c>
      <c r="I18" s="13"/>
      <c r="J18" s="13"/>
      <c r="K18" s="132" t="s">
        <v>843</v>
      </c>
      <c r="L18" s="132"/>
      <c r="M18" s="12"/>
      <c r="N18" s="205" t="s">
        <v>713</v>
      </c>
      <c r="Q18" s="13"/>
    </row>
    <row r="19" spans="1:17" s="3" customFormat="1" hidden="1">
      <c r="A19" s="6"/>
      <c r="B19" s="6"/>
      <c r="C19" s="6"/>
      <c r="F19" s="6"/>
      <c r="G19" s="22"/>
      <c r="K19" s="17"/>
      <c r="L19" s="17"/>
      <c r="M19" s="6"/>
      <c r="N19" s="179"/>
    </row>
    <row r="20" spans="1:17" s="3" customFormat="1" hidden="1">
      <c r="A20" s="11"/>
      <c r="B20" s="12"/>
      <c r="C20" s="12"/>
      <c r="D20" s="13"/>
      <c r="E20" s="13"/>
      <c r="F20" s="12"/>
      <c r="G20" s="24"/>
      <c r="H20" s="13"/>
      <c r="I20" s="13"/>
      <c r="J20" s="13"/>
      <c r="K20" s="68"/>
      <c r="L20" s="68"/>
      <c r="M20" s="12"/>
      <c r="N20" s="179"/>
    </row>
    <row r="21" spans="1:17" s="3" customFormat="1" hidden="1">
      <c r="A21" s="11"/>
      <c r="B21" s="12"/>
      <c r="C21" s="12"/>
      <c r="D21" s="13"/>
      <c r="E21" s="13"/>
      <c r="F21" s="12"/>
      <c r="G21" s="24"/>
      <c r="H21" s="13"/>
      <c r="I21" s="13"/>
      <c r="J21" s="13"/>
      <c r="K21" s="35"/>
      <c r="L21" s="35"/>
      <c r="M21" s="12"/>
      <c r="N21" s="179"/>
    </row>
    <row r="22" spans="1:17" s="3" customFormat="1" hidden="1">
      <c r="A22" s="11"/>
      <c r="B22" s="12"/>
      <c r="C22" s="12"/>
      <c r="D22" s="13"/>
      <c r="E22" s="13"/>
      <c r="F22" s="12"/>
      <c r="G22" s="24"/>
      <c r="H22" s="13"/>
      <c r="I22" s="13"/>
      <c r="J22" s="13"/>
      <c r="K22" s="35"/>
      <c r="L22" s="35"/>
      <c r="M22" s="12"/>
      <c r="N22" s="179"/>
    </row>
    <row r="23" spans="1:17" s="3" customFormat="1" hidden="1">
      <c r="A23" s="11"/>
      <c r="B23" s="12"/>
      <c r="C23" s="12"/>
      <c r="D23" s="13"/>
      <c r="E23" s="13"/>
      <c r="F23" s="12"/>
      <c r="G23" s="24"/>
      <c r="H23" s="13"/>
      <c r="I23" s="13"/>
      <c r="J23" s="13"/>
      <c r="K23" s="35"/>
      <c r="L23" s="35"/>
      <c r="M23" s="12"/>
      <c r="N23" s="179"/>
    </row>
    <row r="24" spans="1:17" s="3" customFormat="1" hidden="1">
      <c r="A24" s="11"/>
      <c r="B24" s="12"/>
      <c r="C24" s="12"/>
      <c r="D24" s="13"/>
      <c r="E24" s="13"/>
      <c r="F24" s="12"/>
      <c r="G24" s="24"/>
      <c r="H24" s="13"/>
      <c r="I24" s="13"/>
      <c r="J24" s="13"/>
      <c r="K24" s="35"/>
      <c r="L24" s="35"/>
      <c r="M24" s="12"/>
      <c r="N24" s="179"/>
    </row>
    <row r="25" spans="1:17" s="3" customFormat="1" hidden="1">
      <c r="A25" s="11"/>
      <c r="B25" s="12"/>
      <c r="C25" s="12"/>
      <c r="D25" s="13"/>
      <c r="E25" s="13"/>
      <c r="F25" s="12"/>
      <c r="G25" s="24"/>
      <c r="H25" s="13"/>
      <c r="I25" s="13"/>
      <c r="J25" s="13"/>
      <c r="K25" s="35"/>
      <c r="L25" s="35"/>
      <c r="M25" s="12"/>
      <c r="N25" s="179"/>
    </row>
    <row r="26" spans="1:17" s="13" customFormat="1" hidden="1">
      <c r="A26" s="11"/>
      <c r="B26" s="12"/>
      <c r="C26" s="12"/>
      <c r="D26" s="13" t="s">
        <v>225</v>
      </c>
      <c r="E26" s="13" t="s">
        <v>161</v>
      </c>
      <c r="F26" s="12">
        <v>1994</v>
      </c>
      <c r="G26" s="24" t="s">
        <v>391</v>
      </c>
      <c r="H26" s="13" t="s">
        <v>167</v>
      </c>
      <c r="I26" s="13" t="s">
        <v>139</v>
      </c>
      <c r="K26" s="68"/>
      <c r="L26" s="68"/>
      <c r="M26" s="12"/>
      <c r="N26" s="179"/>
      <c r="O26" s="3"/>
      <c r="P26" s="3"/>
    </row>
    <row r="27" spans="1:17" s="13" customFormat="1" hidden="1">
      <c r="A27" s="11"/>
      <c r="B27" s="12"/>
      <c r="C27" s="12"/>
      <c r="D27" s="13" t="s">
        <v>388</v>
      </c>
      <c r="E27" s="13" t="s">
        <v>389</v>
      </c>
      <c r="F27" s="12">
        <v>1994</v>
      </c>
      <c r="G27" s="24" t="s">
        <v>391</v>
      </c>
      <c r="H27" s="13" t="s">
        <v>167</v>
      </c>
      <c r="I27" s="13" t="s">
        <v>139</v>
      </c>
      <c r="K27" s="68"/>
      <c r="L27" s="68"/>
      <c r="M27" s="12"/>
      <c r="N27" s="179"/>
    </row>
    <row r="28" spans="1:17" s="13" customFormat="1" hidden="1">
      <c r="A28" s="11"/>
      <c r="B28" s="12"/>
      <c r="C28" s="12"/>
      <c r="D28" s="13" t="s">
        <v>478</v>
      </c>
      <c r="E28" s="13" t="s">
        <v>50</v>
      </c>
      <c r="F28" s="12">
        <v>1994</v>
      </c>
      <c r="G28" s="24" t="s">
        <v>472</v>
      </c>
      <c r="H28" s="13" t="s">
        <v>473</v>
      </c>
      <c r="K28" s="68"/>
      <c r="L28" s="68"/>
      <c r="M28" s="12"/>
      <c r="N28" s="179"/>
    </row>
    <row r="29" spans="1:17" s="13" customFormat="1" hidden="1">
      <c r="A29" s="11"/>
      <c r="B29" s="12"/>
      <c r="C29" s="12"/>
      <c r="D29" s="13" t="s">
        <v>199</v>
      </c>
      <c r="E29" s="13" t="s">
        <v>47</v>
      </c>
      <c r="F29" s="12">
        <v>1994</v>
      </c>
      <c r="G29" s="24" t="s">
        <v>166</v>
      </c>
      <c r="H29" s="13" t="s">
        <v>167</v>
      </c>
      <c r="I29" s="13" t="s">
        <v>139</v>
      </c>
      <c r="K29" s="68"/>
      <c r="L29" s="68"/>
      <c r="M29" s="12"/>
      <c r="N29" s="179"/>
      <c r="O29" s="3"/>
      <c r="P29" s="3"/>
    </row>
    <row r="30" spans="1:17" s="13" customFormat="1" hidden="1">
      <c r="A30" s="11"/>
      <c r="B30" s="12"/>
      <c r="C30" s="12"/>
      <c r="D30" s="13" t="s">
        <v>476</v>
      </c>
      <c r="E30" s="13" t="s">
        <v>477</v>
      </c>
      <c r="F30" s="12">
        <v>1994</v>
      </c>
      <c r="G30" s="24" t="s">
        <v>472</v>
      </c>
      <c r="H30" s="13" t="s">
        <v>473</v>
      </c>
      <c r="K30" s="68"/>
      <c r="L30" s="68"/>
      <c r="M30" s="12"/>
      <c r="N30" s="179"/>
    </row>
    <row r="31" spans="1:17" s="3" customFormat="1" hidden="1">
      <c r="A31" s="11"/>
      <c r="B31" s="12"/>
      <c r="C31" s="12"/>
      <c r="D31" s="13" t="s">
        <v>273</v>
      </c>
      <c r="E31" s="13" t="s">
        <v>43</v>
      </c>
      <c r="F31" s="12">
        <v>1994</v>
      </c>
      <c r="G31" s="24"/>
      <c r="H31" s="13" t="s">
        <v>217</v>
      </c>
      <c r="I31" s="13" t="s">
        <v>272</v>
      </c>
      <c r="J31" s="13"/>
      <c r="K31" s="68"/>
      <c r="L31" s="68"/>
      <c r="M31" s="12"/>
      <c r="N31" s="179"/>
    </row>
    <row r="32" spans="1:17" s="3" customFormat="1" hidden="1">
      <c r="A32" s="11"/>
      <c r="B32" s="12"/>
      <c r="C32" s="12"/>
      <c r="D32" s="63" t="s">
        <v>576</v>
      </c>
      <c r="E32" s="63" t="s">
        <v>87</v>
      </c>
      <c r="F32" s="12">
        <v>1994</v>
      </c>
      <c r="G32" s="24"/>
      <c r="H32" s="13"/>
      <c r="I32" s="63" t="s">
        <v>577</v>
      </c>
      <c r="J32" s="63"/>
      <c r="K32" s="68"/>
      <c r="L32" s="68"/>
      <c r="M32" s="12"/>
      <c r="N32" s="179"/>
      <c r="O32" s="13"/>
      <c r="P32" s="13"/>
    </row>
    <row r="33" spans="1:16" s="3" customFormat="1" hidden="1">
      <c r="A33" s="11"/>
      <c r="B33" s="12"/>
      <c r="C33" s="12"/>
      <c r="D33" s="63" t="s">
        <v>448</v>
      </c>
      <c r="E33" s="63" t="s">
        <v>105</v>
      </c>
      <c r="F33" s="12">
        <v>1995</v>
      </c>
      <c r="G33" s="24"/>
      <c r="H33" s="64" t="s">
        <v>422</v>
      </c>
      <c r="I33" s="13" t="s">
        <v>424</v>
      </c>
      <c r="J33" s="13"/>
      <c r="K33" s="68"/>
      <c r="L33" s="68"/>
      <c r="M33" s="12"/>
      <c r="N33" s="179"/>
    </row>
    <row r="34" spans="1:16" s="3" customFormat="1" hidden="1">
      <c r="A34" s="11"/>
      <c r="B34" s="12"/>
      <c r="C34" s="12"/>
      <c r="D34" s="63" t="s">
        <v>106</v>
      </c>
      <c r="E34" s="63" t="s">
        <v>87</v>
      </c>
      <c r="F34" s="12">
        <v>1995</v>
      </c>
      <c r="G34" s="24"/>
      <c r="H34" s="64" t="s">
        <v>584</v>
      </c>
      <c r="I34" s="13"/>
      <c r="J34" s="13"/>
      <c r="K34" s="68"/>
      <c r="L34" s="68"/>
      <c r="M34" s="12"/>
      <c r="N34" s="179"/>
    </row>
    <row r="35" spans="1:16" s="3" customFormat="1" hidden="1">
      <c r="A35" s="11"/>
      <c r="B35" s="12"/>
      <c r="C35" s="65"/>
      <c r="D35" s="63" t="s">
        <v>516</v>
      </c>
      <c r="E35" s="63" t="s">
        <v>53</v>
      </c>
      <c r="F35" s="12">
        <v>1995</v>
      </c>
      <c r="G35" s="63" t="s">
        <v>499</v>
      </c>
      <c r="H35" s="63" t="s">
        <v>30</v>
      </c>
      <c r="I35" s="63" t="s">
        <v>31</v>
      </c>
      <c r="J35" s="63"/>
      <c r="K35" s="68"/>
      <c r="L35" s="68"/>
      <c r="M35" s="12"/>
      <c r="N35" s="179"/>
    </row>
    <row r="36" spans="1:16" s="13" customFormat="1" hidden="1">
      <c r="A36" s="11"/>
      <c r="B36" s="12"/>
      <c r="C36" s="12"/>
      <c r="D36" s="63" t="s">
        <v>630</v>
      </c>
      <c r="E36" s="63" t="s">
        <v>441</v>
      </c>
      <c r="F36" s="12">
        <v>1995</v>
      </c>
      <c r="G36" s="63" t="s">
        <v>621</v>
      </c>
      <c r="H36" s="64"/>
      <c r="I36" s="63"/>
      <c r="J36" s="63"/>
      <c r="K36" s="68"/>
      <c r="L36" s="68"/>
      <c r="M36" s="12"/>
      <c r="N36" s="179"/>
      <c r="O36" s="3"/>
      <c r="P36" s="3"/>
    </row>
    <row r="37" spans="1:16" s="3" customFormat="1" hidden="1">
      <c r="A37" s="11"/>
      <c r="B37" s="12"/>
      <c r="C37" s="12"/>
      <c r="D37" s="63" t="s">
        <v>420</v>
      </c>
      <c r="E37" s="63" t="s">
        <v>87</v>
      </c>
      <c r="F37" s="12">
        <v>1995</v>
      </c>
      <c r="G37" s="24" t="s">
        <v>419</v>
      </c>
      <c r="H37" s="64" t="s">
        <v>415</v>
      </c>
      <c r="I37" s="13" t="s">
        <v>31</v>
      </c>
      <c r="J37" s="13"/>
      <c r="K37" s="68"/>
      <c r="L37" s="68"/>
      <c r="M37" s="12"/>
      <c r="N37" s="179"/>
    </row>
    <row r="38" spans="1:16" s="3" customFormat="1" hidden="1">
      <c r="A38" s="11"/>
      <c r="B38" s="12"/>
      <c r="C38" s="65"/>
      <c r="D38" s="63" t="s">
        <v>420</v>
      </c>
      <c r="E38" s="63" t="s">
        <v>87</v>
      </c>
      <c r="F38" s="13">
        <v>1995</v>
      </c>
      <c r="G38" s="63" t="s">
        <v>499</v>
      </c>
      <c r="H38" s="63" t="s">
        <v>30</v>
      </c>
      <c r="I38" s="63" t="s">
        <v>31</v>
      </c>
      <c r="J38" s="63"/>
      <c r="K38" s="68"/>
      <c r="L38" s="68"/>
      <c r="M38" s="12"/>
      <c r="N38" s="179"/>
    </row>
    <row r="39" spans="1:16" s="13" customFormat="1" hidden="1">
      <c r="A39" s="14"/>
      <c r="B39" s="15"/>
      <c r="C39" s="161"/>
      <c r="D39" s="159"/>
      <c r="E39" s="159"/>
      <c r="F39" s="16"/>
      <c r="G39" s="159"/>
      <c r="H39" s="159"/>
      <c r="I39" s="159"/>
      <c r="J39" s="159"/>
      <c r="K39" s="71"/>
      <c r="L39" s="71"/>
      <c r="M39" s="15"/>
      <c r="N39" s="235"/>
    </row>
    <row r="40" spans="1:16" s="79" customFormat="1">
      <c r="A40" s="237"/>
      <c r="B40" s="237"/>
      <c r="C40" s="237"/>
      <c r="D40" s="237"/>
      <c r="E40" s="237"/>
      <c r="F40" s="237"/>
      <c r="G40" s="237"/>
      <c r="H40" s="237"/>
      <c r="I40" s="237"/>
      <c r="J40" s="237"/>
      <c r="K40" s="237"/>
      <c r="L40" s="237"/>
      <c r="M40" s="237"/>
      <c r="N40" s="237"/>
    </row>
    <row r="41" spans="1:16" s="79" customFormat="1">
      <c r="A41" s="85" t="s">
        <v>1005</v>
      </c>
      <c r="B41" s="85"/>
      <c r="C41" s="80"/>
      <c r="D41" s="81"/>
      <c r="E41" s="81"/>
      <c r="F41" s="80"/>
      <c r="G41" s="82"/>
      <c r="H41" s="81"/>
      <c r="I41" s="81"/>
      <c r="J41" s="80"/>
      <c r="K41" s="83"/>
      <c r="L41" s="80"/>
      <c r="M41" s="80"/>
      <c r="N41" s="84"/>
    </row>
    <row r="42" spans="1:16" s="79" customFormat="1" ht="13.15" customHeight="1">
      <c r="A42" s="86" t="s">
        <v>22</v>
      </c>
      <c r="B42" s="86" t="s">
        <v>24</v>
      </c>
      <c r="C42" s="86" t="s">
        <v>1</v>
      </c>
      <c r="D42" s="86" t="s">
        <v>6</v>
      </c>
      <c r="E42" s="86" t="s">
        <v>7</v>
      </c>
      <c r="F42" s="86" t="s">
        <v>14</v>
      </c>
      <c r="G42" s="87" t="s">
        <v>5</v>
      </c>
      <c r="H42" s="86" t="s">
        <v>3</v>
      </c>
      <c r="I42" s="86" t="s">
        <v>4</v>
      </c>
      <c r="J42" s="86" t="s">
        <v>15</v>
      </c>
      <c r="K42" s="86" t="s">
        <v>8</v>
      </c>
      <c r="L42" s="86" t="s">
        <v>16</v>
      </c>
      <c r="M42" s="86" t="s">
        <v>17</v>
      </c>
      <c r="N42" s="86" t="s">
        <v>18</v>
      </c>
    </row>
    <row r="43" spans="1:16" s="79" customFormat="1">
      <c r="A43" s="8">
        <v>1</v>
      </c>
      <c r="B43" s="9"/>
      <c r="C43" s="168">
        <v>406</v>
      </c>
      <c r="D43" s="146" t="s">
        <v>852</v>
      </c>
      <c r="E43" s="146" t="s">
        <v>159</v>
      </c>
      <c r="F43" s="156">
        <v>34434</v>
      </c>
      <c r="G43" s="146" t="s">
        <v>774</v>
      </c>
      <c r="H43" s="146" t="s">
        <v>147</v>
      </c>
      <c r="I43" s="10" t="s">
        <v>147</v>
      </c>
      <c r="J43" s="166"/>
      <c r="K43" s="166">
        <v>1.6493055555555556E-2</v>
      </c>
      <c r="L43" s="10"/>
      <c r="M43" s="9">
        <v>20</v>
      </c>
      <c r="N43" s="180"/>
      <c r="O43" s="66"/>
      <c r="P43" s="66"/>
    </row>
    <row r="44" spans="1:16" s="79" customFormat="1" ht="24">
      <c r="A44" s="88">
        <v>2</v>
      </c>
      <c r="B44" s="44"/>
      <c r="C44" s="44">
        <v>403</v>
      </c>
      <c r="D44" s="98" t="s">
        <v>711</v>
      </c>
      <c r="E44" s="98" t="s">
        <v>99</v>
      </c>
      <c r="F44" s="37">
        <v>34491</v>
      </c>
      <c r="G44" s="99" t="s">
        <v>621</v>
      </c>
      <c r="H44" s="98" t="s">
        <v>147</v>
      </c>
      <c r="I44" s="98"/>
      <c r="J44" s="100">
        <v>1</v>
      </c>
      <c r="K44" s="204">
        <v>1.6828703703703703E-2</v>
      </c>
      <c r="L44" s="106"/>
      <c r="M44" s="44">
        <v>17</v>
      </c>
      <c r="N44" s="205" t="s">
        <v>712</v>
      </c>
    </row>
    <row r="45" spans="1:16" s="79" customFormat="1">
      <c r="A45" s="11">
        <v>3</v>
      </c>
      <c r="B45" s="12"/>
      <c r="C45" s="65">
        <v>407</v>
      </c>
      <c r="D45" s="63" t="s">
        <v>853</v>
      </c>
      <c r="E45" s="63" t="s">
        <v>488</v>
      </c>
      <c r="F45" s="44">
        <v>1994</v>
      </c>
      <c r="G45" s="99" t="s">
        <v>774</v>
      </c>
      <c r="H45" s="89" t="s">
        <v>147</v>
      </c>
      <c r="I45" s="98" t="s">
        <v>147</v>
      </c>
      <c r="J45" s="100"/>
      <c r="K45" s="132">
        <v>1.6909722222222225E-2</v>
      </c>
      <c r="L45" s="100"/>
      <c r="M45" s="44">
        <v>15</v>
      </c>
      <c r="N45" s="206" t="s">
        <v>964</v>
      </c>
      <c r="O45" s="66"/>
      <c r="P45" s="66"/>
    </row>
    <row r="46" spans="1:16" s="79" customFormat="1">
      <c r="A46" s="88">
        <v>4</v>
      </c>
      <c r="B46" s="12"/>
      <c r="C46" s="65">
        <v>409</v>
      </c>
      <c r="D46" s="63" t="s">
        <v>822</v>
      </c>
      <c r="E46" s="63" t="s">
        <v>108</v>
      </c>
      <c r="F46" s="44">
        <v>1994</v>
      </c>
      <c r="G46" s="99" t="s">
        <v>774</v>
      </c>
      <c r="H46" s="89" t="s">
        <v>147</v>
      </c>
      <c r="I46" s="98" t="s">
        <v>147</v>
      </c>
      <c r="J46" s="100"/>
      <c r="K46" s="132">
        <v>1.7384259259259262E-2</v>
      </c>
      <c r="L46" s="100"/>
      <c r="M46" s="44">
        <v>14</v>
      </c>
      <c r="N46" s="206" t="s">
        <v>964</v>
      </c>
      <c r="O46" s="66"/>
      <c r="P46" s="66"/>
    </row>
    <row r="47" spans="1:16" s="79" customFormat="1" ht="24">
      <c r="A47" s="11">
        <v>5</v>
      </c>
      <c r="B47" s="12"/>
      <c r="C47" s="65">
        <v>408</v>
      </c>
      <c r="D47" s="63" t="s">
        <v>739</v>
      </c>
      <c r="E47" s="63" t="s">
        <v>62</v>
      </c>
      <c r="F47" s="37">
        <v>1994</v>
      </c>
      <c r="G47" s="63" t="s">
        <v>740</v>
      </c>
      <c r="H47" s="63"/>
      <c r="I47" s="13" t="s">
        <v>139</v>
      </c>
      <c r="J47" s="68"/>
      <c r="K47" s="68">
        <v>1.7662037037037035E-2</v>
      </c>
      <c r="L47" s="13"/>
      <c r="M47" s="44">
        <v>13</v>
      </c>
      <c r="N47" s="205" t="s">
        <v>742</v>
      </c>
      <c r="O47" s="66"/>
      <c r="P47" s="66"/>
    </row>
    <row r="48" spans="1:16" s="79" customFormat="1">
      <c r="A48" s="88">
        <v>6</v>
      </c>
      <c r="B48" s="44"/>
      <c r="C48" s="44">
        <v>405</v>
      </c>
      <c r="D48" s="98" t="s">
        <v>850</v>
      </c>
      <c r="E48" s="98" t="s">
        <v>55</v>
      </c>
      <c r="F48" s="44">
        <v>1995</v>
      </c>
      <c r="G48" s="99" t="s">
        <v>774</v>
      </c>
      <c r="H48" s="89" t="s">
        <v>147</v>
      </c>
      <c r="I48" s="98" t="s">
        <v>147</v>
      </c>
      <c r="J48" s="100"/>
      <c r="K48" s="132">
        <v>1.8194444444444444E-2</v>
      </c>
      <c r="L48" s="100"/>
      <c r="M48" s="44">
        <v>12</v>
      </c>
      <c r="N48" s="206" t="s">
        <v>964</v>
      </c>
    </row>
    <row r="49" spans="1:16" s="79" customFormat="1" ht="24">
      <c r="A49" s="11"/>
      <c r="B49" s="12"/>
      <c r="C49" s="65">
        <v>401</v>
      </c>
      <c r="D49" s="63" t="s">
        <v>626</v>
      </c>
      <c r="E49" s="63" t="s">
        <v>627</v>
      </c>
      <c r="F49" s="37">
        <v>34774</v>
      </c>
      <c r="G49" s="63" t="s">
        <v>621</v>
      </c>
      <c r="H49" s="63" t="s">
        <v>147</v>
      </c>
      <c r="I49" s="63"/>
      <c r="J49" s="68"/>
      <c r="K49" s="65" t="s">
        <v>843</v>
      </c>
      <c r="L49" s="13"/>
      <c r="M49" s="13"/>
      <c r="N49" s="205" t="s">
        <v>713</v>
      </c>
      <c r="O49" s="66"/>
      <c r="P49" s="66"/>
    </row>
    <row r="50" spans="1:16" s="79" customFormat="1" ht="24">
      <c r="A50" s="88"/>
      <c r="B50" s="100"/>
      <c r="C50" s="100">
        <v>402</v>
      </c>
      <c r="D50" s="123" t="s">
        <v>72</v>
      </c>
      <c r="E50" s="123" t="s">
        <v>108</v>
      </c>
      <c r="F50" s="153">
        <v>34402</v>
      </c>
      <c r="G50" s="140" t="s">
        <v>621</v>
      </c>
      <c r="H50" s="13" t="s">
        <v>147</v>
      </c>
      <c r="I50" s="123"/>
      <c r="J50" s="100" t="s">
        <v>116</v>
      </c>
      <c r="K50" s="100" t="s">
        <v>843</v>
      </c>
      <c r="L50" s="100"/>
      <c r="M50" s="100"/>
      <c r="N50" s="205" t="s">
        <v>713</v>
      </c>
    </row>
    <row r="51" spans="1:16" s="79" customFormat="1" hidden="1">
      <c r="A51" s="88"/>
      <c r="B51" s="44"/>
      <c r="C51" s="44"/>
      <c r="D51" s="98"/>
      <c r="E51" s="98"/>
      <c r="F51" s="44"/>
      <c r="G51" s="99"/>
      <c r="H51" s="89"/>
      <c r="I51" s="98"/>
      <c r="J51" s="100"/>
      <c r="K51" s="108"/>
      <c r="L51" s="106"/>
      <c r="M51" s="44"/>
      <c r="N51" s="130"/>
    </row>
    <row r="52" spans="1:16" s="3" customFormat="1" hidden="1">
      <c r="A52" s="88"/>
      <c r="B52" s="44"/>
      <c r="C52" s="100"/>
      <c r="D52" s="13" t="s">
        <v>337</v>
      </c>
      <c r="E52" s="13" t="s">
        <v>154</v>
      </c>
      <c r="F52" s="12">
        <v>1994</v>
      </c>
      <c r="G52" s="24" t="s">
        <v>336</v>
      </c>
      <c r="H52" s="13" t="s">
        <v>147</v>
      </c>
      <c r="I52" s="13" t="s">
        <v>241</v>
      </c>
      <c r="J52" s="100"/>
      <c r="K52" s="100"/>
      <c r="L52" s="100"/>
      <c r="M52" s="100"/>
      <c r="N52" s="127"/>
      <c r="O52" s="79"/>
      <c r="P52" s="79"/>
    </row>
    <row r="53" spans="1:16" s="3" customFormat="1" hidden="1">
      <c r="A53" s="88"/>
      <c r="B53" s="44"/>
      <c r="C53" s="100"/>
      <c r="D53" s="13" t="s">
        <v>261</v>
      </c>
      <c r="E53" s="13" t="s">
        <v>159</v>
      </c>
      <c r="F53" s="12">
        <v>1994</v>
      </c>
      <c r="G53" s="24" t="s">
        <v>244</v>
      </c>
      <c r="H53" s="13" t="s">
        <v>245</v>
      </c>
      <c r="I53" s="13" t="s">
        <v>246</v>
      </c>
      <c r="J53" s="100"/>
      <c r="K53" s="100"/>
      <c r="L53" s="100"/>
      <c r="M53" s="100"/>
      <c r="N53" s="127"/>
      <c r="O53" s="79"/>
      <c r="P53" s="79"/>
    </row>
    <row r="54" spans="1:16" s="3" customFormat="1" hidden="1">
      <c r="A54" s="88"/>
      <c r="B54" s="44"/>
      <c r="C54" s="44"/>
      <c r="D54" s="98" t="s">
        <v>136</v>
      </c>
      <c r="E54" s="98" t="s">
        <v>130</v>
      </c>
      <c r="F54" s="44">
        <v>1994</v>
      </c>
      <c r="G54" s="99" t="s">
        <v>109</v>
      </c>
      <c r="H54" s="89" t="s">
        <v>162</v>
      </c>
      <c r="I54" s="98" t="s">
        <v>115</v>
      </c>
      <c r="J54" s="100">
        <v>3</v>
      </c>
      <c r="K54" s="108"/>
      <c r="L54" s="106"/>
      <c r="M54" s="44"/>
      <c r="N54" s="130" t="s">
        <v>369</v>
      </c>
      <c r="O54" s="79"/>
      <c r="P54" s="79"/>
    </row>
    <row r="55" spans="1:16" s="3" customFormat="1" hidden="1">
      <c r="A55" s="88"/>
      <c r="B55" s="44"/>
      <c r="C55" s="100"/>
      <c r="D55" s="63" t="s">
        <v>136</v>
      </c>
      <c r="E55" s="63" t="s">
        <v>130</v>
      </c>
      <c r="F55" s="12">
        <v>1994</v>
      </c>
      <c r="G55" s="63" t="s">
        <v>109</v>
      </c>
      <c r="H55" s="64" t="s">
        <v>162</v>
      </c>
      <c r="I55" s="63" t="s">
        <v>110</v>
      </c>
      <c r="J55" s="100"/>
      <c r="K55" s="100"/>
      <c r="L55" s="100"/>
      <c r="M55" s="100"/>
      <c r="N55" s="127"/>
      <c r="O55" s="79"/>
      <c r="P55" s="79"/>
    </row>
    <row r="56" spans="1:16" s="3" customFormat="1" hidden="1">
      <c r="A56" s="88"/>
      <c r="B56" s="44"/>
      <c r="C56" s="100"/>
      <c r="D56" s="13" t="s">
        <v>134</v>
      </c>
      <c r="E56" s="13" t="s">
        <v>73</v>
      </c>
      <c r="F56" s="12">
        <v>1994</v>
      </c>
      <c r="G56" s="24" t="s">
        <v>109</v>
      </c>
      <c r="H56" s="64" t="s">
        <v>162</v>
      </c>
      <c r="I56" s="13" t="s">
        <v>110</v>
      </c>
      <c r="J56" s="100"/>
      <c r="K56" s="100"/>
      <c r="L56" s="100"/>
      <c r="M56" s="100"/>
      <c r="N56" s="127"/>
      <c r="O56" s="79"/>
      <c r="P56" s="79"/>
    </row>
    <row r="57" spans="1:16" s="3" customFormat="1" hidden="1">
      <c r="A57" s="88"/>
      <c r="B57" s="44"/>
      <c r="C57" s="100"/>
      <c r="D57" s="13" t="s">
        <v>249</v>
      </c>
      <c r="E57" s="13" t="s">
        <v>55</v>
      </c>
      <c r="F57" s="12">
        <v>1994</v>
      </c>
      <c r="G57" s="24" t="s">
        <v>244</v>
      </c>
      <c r="H57" s="13" t="s">
        <v>245</v>
      </c>
      <c r="I57" s="13" t="s">
        <v>246</v>
      </c>
      <c r="J57" s="100"/>
      <c r="K57" s="100"/>
      <c r="L57" s="100"/>
      <c r="M57" s="100"/>
      <c r="N57" s="127"/>
      <c r="O57" s="79"/>
      <c r="P57" s="79"/>
    </row>
    <row r="58" spans="1:16" s="3" customFormat="1" hidden="1">
      <c r="A58" s="88"/>
      <c r="B58" s="44"/>
      <c r="C58" s="44"/>
      <c r="D58" s="98" t="s">
        <v>129</v>
      </c>
      <c r="E58" s="98" t="s">
        <v>130</v>
      </c>
      <c r="F58" s="44">
        <v>1994</v>
      </c>
      <c r="G58" s="99" t="s">
        <v>109</v>
      </c>
      <c r="H58" s="89" t="s">
        <v>162</v>
      </c>
      <c r="I58" s="98" t="s">
        <v>115</v>
      </c>
      <c r="J58" s="100">
        <v>3</v>
      </c>
      <c r="K58" s="108"/>
      <c r="L58" s="106"/>
      <c r="M58" s="44"/>
      <c r="N58" s="129" t="s">
        <v>368</v>
      </c>
      <c r="O58" s="79"/>
      <c r="P58" s="79"/>
    </row>
    <row r="59" spans="1:16" s="3" customFormat="1" hidden="1">
      <c r="A59" s="88"/>
      <c r="B59" s="44"/>
      <c r="C59" s="100"/>
      <c r="D59" s="13" t="s">
        <v>129</v>
      </c>
      <c r="E59" s="13" t="s">
        <v>130</v>
      </c>
      <c r="F59" s="12">
        <v>1994</v>
      </c>
      <c r="G59" s="24" t="s">
        <v>109</v>
      </c>
      <c r="H59" s="64" t="s">
        <v>163</v>
      </c>
      <c r="I59" s="13" t="s">
        <v>110</v>
      </c>
      <c r="J59" s="100"/>
      <c r="K59" s="100"/>
      <c r="L59" s="100"/>
      <c r="M59" s="100"/>
      <c r="N59" s="127"/>
      <c r="O59" s="79"/>
      <c r="P59" s="79"/>
    </row>
    <row r="60" spans="1:16" s="66" customFormat="1" hidden="1">
      <c r="A60" s="88"/>
      <c r="B60" s="44"/>
      <c r="C60" s="100"/>
      <c r="D60" s="13" t="s">
        <v>334</v>
      </c>
      <c r="E60" s="13" t="s">
        <v>335</v>
      </c>
      <c r="F60" s="12">
        <v>1994</v>
      </c>
      <c r="G60" s="24" t="s">
        <v>336</v>
      </c>
      <c r="H60" s="13" t="s">
        <v>147</v>
      </c>
      <c r="I60" s="13" t="s">
        <v>241</v>
      </c>
      <c r="J60" s="100"/>
      <c r="K60" s="100"/>
      <c r="L60" s="100"/>
      <c r="M60" s="100"/>
      <c r="N60" s="127"/>
      <c r="O60" s="79"/>
      <c r="P60" s="79"/>
    </row>
    <row r="61" spans="1:16" s="66" customFormat="1" ht="25.5" hidden="1">
      <c r="A61" s="138"/>
      <c r="B61" s="100"/>
      <c r="C61" s="100"/>
      <c r="D61" s="123" t="s">
        <v>572</v>
      </c>
      <c r="E61" s="123" t="s">
        <v>295</v>
      </c>
      <c r="F61" s="100">
        <v>1994</v>
      </c>
      <c r="G61" s="139"/>
      <c r="H61" s="100"/>
      <c r="I61" s="63" t="s">
        <v>577</v>
      </c>
      <c r="J61" s="100">
        <v>1</v>
      </c>
      <c r="K61" s="100"/>
      <c r="L61" s="100"/>
      <c r="M61" s="100"/>
      <c r="N61" s="162" t="s">
        <v>573</v>
      </c>
      <c r="O61" s="79"/>
      <c r="P61" s="79"/>
    </row>
    <row r="62" spans="1:16" s="3" customFormat="1" hidden="1">
      <c r="A62" s="88"/>
      <c r="B62" s="44"/>
      <c r="C62" s="100"/>
      <c r="D62" s="13" t="s">
        <v>250</v>
      </c>
      <c r="E62" s="13" t="s">
        <v>92</v>
      </c>
      <c r="F62" s="12">
        <v>1994</v>
      </c>
      <c r="G62" s="24" t="s">
        <v>244</v>
      </c>
      <c r="H62" s="13" t="s">
        <v>245</v>
      </c>
      <c r="I62" s="13" t="s">
        <v>246</v>
      </c>
      <c r="J62" s="100"/>
      <c r="K62" s="100"/>
      <c r="L62" s="100"/>
      <c r="M62" s="100"/>
      <c r="N62" s="162"/>
      <c r="O62" s="79"/>
      <c r="P62" s="79"/>
    </row>
    <row r="63" spans="1:16" s="66" customFormat="1" hidden="1">
      <c r="A63" s="88"/>
      <c r="B63" s="44"/>
      <c r="C63" s="44"/>
      <c r="D63" s="98" t="s">
        <v>409</v>
      </c>
      <c r="E63" s="98" t="s">
        <v>410</v>
      </c>
      <c r="F63" s="44">
        <v>1994</v>
      </c>
      <c r="G63" s="99" t="s">
        <v>407</v>
      </c>
      <c r="H63" s="89" t="s">
        <v>399</v>
      </c>
      <c r="I63" s="98" t="s">
        <v>400</v>
      </c>
      <c r="J63" s="100">
        <v>1</v>
      </c>
      <c r="K63" s="108"/>
      <c r="L63" s="106"/>
      <c r="M63" s="44"/>
      <c r="N63" s="130"/>
      <c r="O63" s="79"/>
      <c r="P63" s="79"/>
    </row>
    <row r="64" spans="1:16" s="3" customFormat="1" hidden="1">
      <c r="A64" s="88"/>
      <c r="B64" s="44"/>
      <c r="C64" s="100"/>
      <c r="D64" s="13" t="s">
        <v>187</v>
      </c>
      <c r="E64" s="13" t="s">
        <v>73</v>
      </c>
      <c r="F64" s="12">
        <v>1994</v>
      </c>
      <c r="G64" s="24"/>
      <c r="H64" s="13" t="s">
        <v>185</v>
      </c>
      <c r="I64" s="13" t="s">
        <v>182</v>
      </c>
      <c r="J64" s="100"/>
      <c r="K64" s="100"/>
      <c r="L64" s="100"/>
      <c r="M64" s="100"/>
      <c r="N64" s="127"/>
      <c r="O64" s="79"/>
      <c r="P64" s="79"/>
    </row>
    <row r="65" spans="1:16" s="3" customFormat="1" hidden="1">
      <c r="A65" s="88"/>
      <c r="B65" s="44"/>
      <c r="C65" s="100"/>
      <c r="D65" s="13" t="s">
        <v>173</v>
      </c>
      <c r="E65" s="13" t="s">
        <v>62</v>
      </c>
      <c r="F65" s="12">
        <v>1994</v>
      </c>
      <c r="G65" s="24" t="s">
        <v>166</v>
      </c>
      <c r="H65" s="13" t="s">
        <v>167</v>
      </c>
      <c r="I65" s="13" t="s">
        <v>139</v>
      </c>
      <c r="J65" s="100"/>
      <c r="K65" s="100"/>
      <c r="L65" s="100"/>
      <c r="M65" s="100"/>
      <c r="N65" s="127"/>
      <c r="O65" s="79"/>
      <c r="P65" s="79"/>
    </row>
    <row r="66" spans="1:16" s="3" customFormat="1" hidden="1">
      <c r="A66" s="88"/>
      <c r="B66" s="44"/>
      <c r="C66" s="100"/>
      <c r="D66" s="13" t="s">
        <v>196</v>
      </c>
      <c r="E66" s="13" t="s">
        <v>99</v>
      </c>
      <c r="F66" s="12">
        <v>1994</v>
      </c>
      <c r="G66" s="24" t="s">
        <v>189</v>
      </c>
      <c r="H66" s="13" t="s">
        <v>190</v>
      </c>
      <c r="I66" s="13" t="s">
        <v>191</v>
      </c>
      <c r="J66" s="100"/>
      <c r="K66" s="100"/>
      <c r="L66" s="100"/>
      <c r="M66" s="100"/>
      <c r="N66" s="127"/>
      <c r="O66" s="79"/>
      <c r="P66" s="79"/>
    </row>
    <row r="67" spans="1:16" s="79" customFormat="1" hidden="1">
      <c r="A67" s="138"/>
      <c r="B67" s="100"/>
      <c r="C67" s="100"/>
      <c r="D67" s="123" t="s">
        <v>623</v>
      </c>
      <c r="E67" s="123" t="s">
        <v>154</v>
      </c>
      <c r="F67" s="100">
        <v>1994</v>
      </c>
      <c r="G67" s="140" t="s">
        <v>621</v>
      </c>
      <c r="H67" s="123"/>
      <c r="I67" s="123"/>
      <c r="J67" s="100">
        <v>1</v>
      </c>
      <c r="K67" s="100"/>
      <c r="L67" s="100"/>
      <c r="M67" s="100"/>
      <c r="N67" s="128" t="s">
        <v>624</v>
      </c>
    </row>
    <row r="68" spans="1:16" s="79" customFormat="1" hidden="1">
      <c r="A68" s="88"/>
      <c r="B68" s="44"/>
      <c r="C68" s="44"/>
      <c r="D68" s="98" t="s">
        <v>457</v>
      </c>
      <c r="E68" s="98" t="s">
        <v>150</v>
      </c>
      <c r="F68" s="44">
        <v>1994</v>
      </c>
      <c r="G68" s="99"/>
      <c r="H68" s="89" t="s">
        <v>456</v>
      </c>
      <c r="I68" s="98"/>
      <c r="J68" s="100"/>
      <c r="K68" s="108"/>
      <c r="L68" s="106"/>
      <c r="M68" s="44"/>
      <c r="N68" s="130"/>
      <c r="O68" s="81"/>
      <c r="P68" s="81"/>
    </row>
    <row r="69" spans="1:16" s="79" customFormat="1" hidden="1">
      <c r="A69" s="88"/>
      <c r="B69" s="44"/>
      <c r="C69" s="44"/>
      <c r="D69" s="98" t="s">
        <v>460</v>
      </c>
      <c r="E69" s="98" t="s">
        <v>150</v>
      </c>
      <c r="F69" s="44">
        <v>1994</v>
      </c>
      <c r="G69" s="99"/>
      <c r="H69" s="89" t="s">
        <v>456</v>
      </c>
      <c r="I69" s="98"/>
      <c r="J69" s="100"/>
      <c r="K69" s="108"/>
      <c r="L69" s="106"/>
      <c r="M69" s="44"/>
      <c r="N69" s="130"/>
      <c r="O69" s="81"/>
      <c r="P69" s="81"/>
    </row>
    <row r="70" spans="1:16" s="79" customFormat="1" hidden="1">
      <c r="A70" s="88"/>
      <c r="B70" s="44"/>
      <c r="C70" s="100"/>
      <c r="D70" s="13" t="s">
        <v>339</v>
      </c>
      <c r="E70" s="13" t="s">
        <v>340</v>
      </c>
      <c r="F70" s="12">
        <v>1994</v>
      </c>
      <c r="G70" s="24" t="s">
        <v>336</v>
      </c>
      <c r="H70" s="13" t="s">
        <v>147</v>
      </c>
      <c r="I70" s="13" t="s">
        <v>241</v>
      </c>
      <c r="J70" s="100"/>
      <c r="K70" s="100"/>
      <c r="L70" s="100"/>
      <c r="M70" s="100"/>
      <c r="N70" s="127"/>
    </row>
    <row r="71" spans="1:16" s="79" customFormat="1" hidden="1">
      <c r="A71" s="88"/>
      <c r="B71" s="44"/>
      <c r="C71" s="100"/>
      <c r="D71" s="13" t="s">
        <v>195</v>
      </c>
      <c r="E71" s="13" t="s">
        <v>159</v>
      </c>
      <c r="F71" s="12">
        <v>1994</v>
      </c>
      <c r="G71" s="24" t="s">
        <v>189</v>
      </c>
      <c r="H71" s="13" t="s">
        <v>190</v>
      </c>
      <c r="I71" s="13" t="s">
        <v>191</v>
      </c>
      <c r="J71" s="100"/>
      <c r="K71" s="100"/>
      <c r="L71" s="100"/>
      <c r="M71" s="100"/>
      <c r="N71" s="127"/>
    </row>
    <row r="72" spans="1:16" hidden="1">
      <c r="A72" s="88"/>
      <c r="B72" s="44"/>
      <c r="C72" s="100"/>
      <c r="D72" s="13" t="s">
        <v>343</v>
      </c>
      <c r="E72" s="13" t="s">
        <v>135</v>
      </c>
      <c r="F72" s="12">
        <v>1994</v>
      </c>
      <c r="G72" s="24" t="s">
        <v>336</v>
      </c>
      <c r="H72" s="13" t="s">
        <v>147</v>
      </c>
      <c r="I72" s="13" t="s">
        <v>241</v>
      </c>
      <c r="J72" s="100"/>
      <c r="K72" s="100"/>
      <c r="L72" s="100"/>
      <c r="M72" s="100"/>
      <c r="N72" s="127"/>
      <c r="O72" s="79"/>
      <c r="P72" s="79"/>
    </row>
    <row r="73" spans="1:16" hidden="1">
      <c r="A73" s="88"/>
      <c r="B73" s="44"/>
      <c r="C73" s="44"/>
      <c r="D73" s="98" t="s">
        <v>125</v>
      </c>
      <c r="E73" s="98" t="s">
        <v>126</v>
      </c>
      <c r="F73" s="44">
        <v>1994</v>
      </c>
      <c r="G73" s="99" t="s">
        <v>109</v>
      </c>
      <c r="H73" s="89" t="s">
        <v>162</v>
      </c>
      <c r="I73" s="98" t="s">
        <v>115</v>
      </c>
      <c r="J73" s="100">
        <v>2</v>
      </c>
      <c r="K73" s="108"/>
      <c r="L73" s="106"/>
      <c r="M73" s="44"/>
      <c r="N73" s="129" t="s">
        <v>368</v>
      </c>
    </row>
    <row r="74" spans="1:16" hidden="1">
      <c r="A74" s="88"/>
      <c r="B74" s="44"/>
      <c r="C74" s="100"/>
      <c r="D74" s="63" t="s">
        <v>125</v>
      </c>
      <c r="E74" s="63" t="s">
        <v>126</v>
      </c>
      <c r="F74" s="12">
        <v>1994</v>
      </c>
      <c r="G74" s="63" t="s">
        <v>109</v>
      </c>
      <c r="H74" s="64" t="s">
        <v>162</v>
      </c>
      <c r="I74" s="63" t="s">
        <v>110</v>
      </c>
      <c r="J74" s="100"/>
      <c r="K74" s="100"/>
      <c r="L74" s="100"/>
      <c r="M74" s="100"/>
      <c r="N74" s="127"/>
      <c r="O74" s="79"/>
      <c r="P74" s="79"/>
    </row>
    <row r="75" spans="1:16" hidden="1">
      <c r="A75" s="88"/>
      <c r="B75" s="44"/>
      <c r="C75" s="44"/>
      <c r="D75" s="98" t="s">
        <v>466</v>
      </c>
      <c r="E75" s="98" t="s">
        <v>135</v>
      </c>
      <c r="F75" s="44">
        <v>1994</v>
      </c>
      <c r="G75" s="99" t="s">
        <v>467</v>
      </c>
      <c r="H75" s="89" t="s">
        <v>468</v>
      </c>
      <c r="I75" s="98" t="s">
        <v>465</v>
      </c>
      <c r="J75" s="100">
        <v>1</v>
      </c>
      <c r="K75" s="108"/>
      <c r="L75" s="106"/>
      <c r="M75" s="44"/>
      <c r="N75" s="130" t="s">
        <v>469</v>
      </c>
    </row>
    <row r="76" spans="1:16" hidden="1">
      <c r="A76" s="88"/>
      <c r="B76" s="44"/>
      <c r="C76" s="100"/>
      <c r="D76" s="13" t="s">
        <v>236</v>
      </c>
      <c r="E76" s="13" t="s">
        <v>58</v>
      </c>
      <c r="F76" s="12">
        <v>1994</v>
      </c>
      <c r="G76" s="24" t="s">
        <v>232</v>
      </c>
      <c r="H76" s="13" t="s">
        <v>233</v>
      </c>
      <c r="I76" s="13" t="s">
        <v>234</v>
      </c>
      <c r="J76" s="100"/>
      <c r="K76" s="100"/>
      <c r="L76" s="100"/>
      <c r="M76" s="100"/>
      <c r="N76" s="127"/>
      <c r="O76" s="79"/>
      <c r="P76" s="79"/>
    </row>
    <row r="77" spans="1:16" ht="25.5" hidden="1">
      <c r="A77" s="138"/>
      <c r="B77" s="100"/>
      <c r="C77" s="100"/>
      <c r="D77" s="123" t="s">
        <v>236</v>
      </c>
      <c r="E77" s="123" t="s">
        <v>58</v>
      </c>
      <c r="F77" s="100">
        <v>1994</v>
      </c>
      <c r="G77" s="140" t="s">
        <v>545</v>
      </c>
      <c r="H77" s="123" t="s">
        <v>233</v>
      </c>
      <c r="I77" s="123" t="s">
        <v>234</v>
      </c>
      <c r="J77" s="100"/>
      <c r="K77" s="100"/>
      <c r="L77" s="100"/>
      <c r="M77" s="100"/>
      <c r="N77" s="162" t="s">
        <v>548</v>
      </c>
    </row>
    <row r="78" spans="1:16" s="79" customFormat="1" hidden="1">
      <c r="A78" s="88"/>
      <c r="B78" s="44"/>
      <c r="C78" s="100"/>
      <c r="D78" s="13" t="s">
        <v>338</v>
      </c>
      <c r="E78" s="13" t="s">
        <v>154</v>
      </c>
      <c r="F78" s="12">
        <v>1994</v>
      </c>
      <c r="G78" s="24" t="s">
        <v>336</v>
      </c>
      <c r="H78" s="13" t="s">
        <v>147</v>
      </c>
      <c r="I78" s="13" t="s">
        <v>241</v>
      </c>
      <c r="J78" s="100"/>
      <c r="K78" s="100"/>
      <c r="L78" s="100"/>
      <c r="M78" s="100"/>
      <c r="N78" s="127"/>
    </row>
    <row r="79" spans="1:16" s="79" customFormat="1" hidden="1">
      <c r="A79" s="88"/>
      <c r="B79" s="44"/>
      <c r="C79" s="100"/>
      <c r="D79" s="13" t="s">
        <v>69</v>
      </c>
      <c r="E79" s="13" t="s">
        <v>58</v>
      </c>
      <c r="F79" s="12">
        <v>1994</v>
      </c>
      <c r="G79" s="24" t="s">
        <v>29</v>
      </c>
      <c r="H79" s="13" t="s">
        <v>30</v>
      </c>
      <c r="I79" s="13" t="s">
        <v>31</v>
      </c>
      <c r="J79" s="100"/>
      <c r="K79" s="100"/>
      <c r="L79" s="100"/>
      <c r="M79" s="100"/>
      <c r="N79" s="127"/>
    </row>
    <row r="80" spans="1:16" s="79" customFormat="1" hidden="1">
      <c r="A80" s="138"/>
      <c r="B80" s="100"/>
      <c r="C80" s="100"/>
      <c r="D80" s="123" t="s">
        <v>69</v>
      </c>
      <c r="E80" s="123" t="s">
        <v>58</v>
      </c>
      <c r="F80" s="100">
        <v>1994</v>
      </c>
      <c r="G80" s="139"/>
      <c r="H80" s="100"/>
      <c r="I80" s="100"/>
      <c r="J80" s="100"/>
      <c r="K80" s="100"/>
      <c r="L80" s="100"/>
      <c r="M80" s="100"/>
      <c r="N80" s="128" t="s">
        <v>38</v>
      </c>
      <c r="O80" s="81"/>
      <c r="P80" s="81"/>
    </row>
    <row r="81" spans="1:16" s="79" customFormat="1" hidden="1">
      <c r="A81" s="11"/>
      <c r="B81" s="12"/>
      <c r="C81" s="12"/>
      <c r="D81" s="13" t="s">
        <v>325</v>
      </c>
      <c r="E81" s="13" t="s">
        <v>326</v>
      </c>
      <c r="F81" s="12">
        <v>1995</v>
      </c>
      <c r="G81" s="24" t="s">
        <v>286</v>
      </c>
      <c r="H81" s="13" t="s">
        <v>147</v>
      </c>
      <c r="I81" s="13"/>
      <c r="J81" s="68"/>
      <c r="K81" s="12"/>
      <c r="L81" s="13"/>
      <c r="M81" s="13"/>
      <c r="N81" s="179"/>
      <c r="O81" s="3"/>
      <c r="P81" s="3"/>
    </row>
    <row r="82" spans="1:16" s="79" customFormat="1" hidden="1">
      <c r="A82" s="11"/>
      <c r="B82" s="12"/>
      <c r="C82" s="12"/>
      <c r="D82" s="63" t="s">
        <v>532</v>
      </c>
      <c r="E82" s="63" t="s">
        <v>154</v>
      </c>
      <c r="F82" s="12">
        <v>1995</v>
      </c>
      <c r="G82" s="64" t="s">
        <v>529</v>
      </c>
      <c r="H82" s="64" t="s">
        <v>530</v>
      </c>
      <c r="I82" s="63" t="s">
        <v>139</v>
      </c>
      <c r="J82" s="68"/>
      <c r="K82" s="12"/>
      <c r="L82" s="13"/>
      <c r="M82" s="13"/>
      <c r="N82" s="179"/>
      <c r="O82" s="3"/>
      <c r="P82" s="3"/>
    </row>
    <row r="83" spans="1:16" s="79" customFormat="1" hidden="1">
      <c r="A83" s="11"/>
      <c r="B83" s="12"/>
      <c r="C83" s="65"/>
      <c r="D83" s="63" t="s">
        <v>623</v>
      </c>
      <c r="E83" s="63" t="s">
        <v>295</v>
      </c>
      <c r="F83" s="12">
        <v>1995</v>
      </c>
      <c r="G83" s="63" t="s">
        <v>621</v>
      </c>
      <c r="H83" s="63"/>
      <c r="I83" s="63"/>
      <c r="J83" s="68"/>
      <c r="K83" s="12"/>
      <c r="L83" s="13"/>
      <c r="M83" s="13"/>
      <c r="N83" s="179"/>
      <c r="O83" s="3"/>
      <c r="P83" s="3"/>
    </row>
    <row r="84" spans="1:16" s="79" customFormat="1" hidden="1">
      <c r="A84" s="11"/>
      <c r="B84" s="12"/>
      <c r="C84" s="12"/>
      <c r="D84" s="13" t="s">
        <v>186</v>
      </c>
      <c r="E84" s="13" t="s">
        <v>126</v>
      </c>
      <c r="F84" s="12">
        <v>1995</v>
      </c>
      <c r="G84" s="24"/>
      <c r="H84" s="13" t="s">
        <v>185</v>
      </c>
      <c r="I84" s="13" t="s">
        <v>182</v>
      </c>
      <c r="J84" s="68"/>
      <c r="K84" s="12"/>
      <c r="L84" s="13"/>
      <c r="M84" s="13"/>
      <c r="N84" s="179"/>
      <c r="O84" s="3"/>
      <c r="P84" s="3"/>
    </row>
    <row r="85" spans="1:16" s="79" customFormat="1" hidden="1">
      <c r="A85" s="11"/>
      <c r="B85" s="12"/>
      <c r="C85" s="12"/>
      <c r="D85" s="63" t="s">
        <v>460</v>
      </c>
      <c r="E85" s="63" t="s">
        <v>159</v>
      </c>
      <c r="F85" s="12">
        <v>1995</v>
      </c>
      <c r="G85" s="24"/>
      <c r="H85" s="64" t="s">
        <v>456</v>
      </c>
      <c r="I85" s="13"/>
      <c r="J85" s="68"/>
      <c r="K85" s="12"/>
      <c r="L85" s="13"/>
      <c r="M85" s="13"/>
      <c r="N85" s="179"/>
      <c r="O85" s="3"/>
      <c r="P85" s="3"/>
    </row>
    <row r="86" spans="1:16" s="79" customFormat="1" hidden="1">
      <c r="A86" s="11"/>
      <c r="B86" s="12"/>
      <c r="C86" s="12"/>
      <c r="D86" s="63" t="s">
        <v>371</v>
      </c>
      <c r="E86" s="63" t="s">
        <v>135</v>
      </c>
      <c r="F86" s="12">
        <v>1995</v>
      </c>
      <c r="G86" s="24" t="s">
        <v>109</v>
      </c>
      <c r="H86" s="64" t="s">
        <v>162</v>
      </c>
      <c r="I86" s="13" t="s">
        <v>110</v>
      </c>
      <c r="J86" s="68"/>
      <c r="K86" s="12"/>
      <c r="L86" s="13"/>
      <c r="M86" s="13"/>
      <c r="N86" s="179"/>
      <c r="O86" s="3"/>
      <c r="P86" s="3"/>
    </row>
    <row r="87" spans="1:16" s="79" customFormat="1" hidden="1">
      <c r="A87" s="11"/>
      <c r="B87" s="12"/>
      <c r="C87" s="12"/>
      <c r="D87" s="13" t="s">
        <v>165</v>
      </c>
      <c r="E87" s="13" t="s">
        <v>135</v>
      </c>
      <c r="F87" s="12">
        <v>1995</v>
      </c>
      <c r="G87" s="24" t="s">
        <v>109</v>
      </c>
      <c r="H87" s="64" t="s">
        <v>162</v>
      </c>
      <c r="I87" s="13" t="s">
        <v>110</v>
      </c>
      <c r="J87" s="68"/>
      <c r="K87" s="12"/>
      <c r="L87" s="13"/>
      <c r="M87" s="13"/>
      <c r="N87" s="179"/>
      <c r="O87" s="3"/>
      <c r="P87" s="3"/>
    </row>
    <row r="88" spans="1:16" s="79" customFormat="1" hidden="1">
      <c r="A88" s="11"/>
      <c r="B88" s="12"/>
      <c r="C88" s="65"/>
      <c r="D88" s="63" t="s">
        <v>66</v>
      </c>
      <c r="E88" s="63" t="s">
        <v>55</v>
      </c>
      <c r="F88" s="12">
        <v>1995</v>
      </c>
      <c r="G88" s="13" t="s">
        <v>499</v>
      </c>
      <c r="H88" s="13" t="s">
        <v>30</v>
      </c>
      <c r="I88" s="13" t="s">
        <v>31</v>
      </c>
      <c r="J88" s="68"/>
      <c r="K88" s="12"/>
      <c r="L88" s="13"/>
      <c r="M88" s="13"/>
      <c r="N88" s="179"/>
      <c r="O88" s="3"/>
      <c r="P88" s="3"/>
    </row>
    <row r="89" spans="1:16" s="79" customFormat="1" hidden="1">
      <c r="A89" s="11"/>
      <c r="B89" s="12"/>
      <c r="C89" s="12"/>
      <c r="D89" s="13" t="s">
        <v>66</v>
      </c>
      <c r="E89" s="13" t="s">
        <v>55</v>
      </c>
      <c r="F89" s="12">
        <v>1995</v>
      </c>
      <c r="G89" s="24" t="s">
        <v>29</v>
      </c>
      <c r="H89" s="13" t="s">
        <v>30</v>
      </c>
      <c r="I89" s="13" t="s">
        <v>31</v>
      </c>
      <c r="J89" s="68"/>
      <c r="K89" s="12"/>
      <c r="L89" s="13"/>
      <c r="M89" s="13"/>
      <c r="N89" s="179"/>
      <c r="O89" s="66"/>
      <c r="P89" s="66"/>
    </row>
    <row r="90" spans="1:16" s="79" customFormat="1" hidden="1">
      <c r="A90" s="11"/>
      <c r="B90" s="12"/>
      <c r="C90" s="12"/>
      <c r="D90" s="63" t="s">
        <v>449</v>
      </c>
      <c r="E90" s="63" t="s">
        <v>154</v>
      </c>
      <c r="F90" s="12">
        <v>1995</v>
      </c>
      <c r="G90" s="24"/>
      <c r="H90" s="64" t="s">
        <v>422</v>
      </c>
      <c r="I90" s="13" t="s">
        <v>139</v>
      </c>
      <c r="J90" s="68"/>
      <c r="K90" s="12"/>
      <c r="L90" s="13"/>
      <c r="M90" s="13"/>
      <c r="N90" s="179"/>
      <c r="O90" s="3"/>
      <c r="P90" s="3"/>
    </row>
    <row r="91" spans="1:16" s="79" customFormat="1" hidden="1">
      <c r="A91" s="11"/>
      <c r="B91" s="12"/>
      <c r="C91" s="65"/>
      <c r="D91" s="63" t="s">
        <v>515</v>
      </c>
      <c r="E91" s="63" t="s">
        <v>263</v>
      </c>
      <c r="F91" s="12">
        <v>1995</v>
      </c>
      <c r="G91" s="63" t="s">
        <v>499</v>
      </c>
      <c r="H91" s="63" t="s">
        <v>30</v>
      </c>
      <c r="I91" s="63" t="s">
        <v>31</v>
      </c>
      <c r="J91" s="68"/>
      <c r="K91" s="12"/>
      <c r="L91" s="13"/>
      <c r="M91" s="13"/>
      <c r="N91" s="179"/>
      <c r="O91" s="66"/>
      <c r="P91" s="66"/>
    </row>
    <row r="92" spans="1:16" s="79" customFormat="1" hidden="1">
      <c r="A92" s="11"/>
      <c r="B92" s="12"/>
      <c r="C92" s="12"/>
      <c r="D92" s="63" t="s">
        <v>370</v>
      </c>
      <c r="E92" s="63" t="s">
        <v>81</v>
      </c>
      <c r="F92" s="12">
        <v>1995</v>
      </c>
      <c r="G92" s="24" t="s">
        <v>109</v>
      </c>
      <c r="H92" s="64" t="s">
        <v>162</v>
      </c>
      <c r="I92" s="13" t="s">
        <v>110</v>
      </c>
      <c r="J92" s="68"/>
      <c r="K92" s="12"/>
      <c r="L92" s="13"/>
      <c r="M92" s="13"/>
      <c r="N92" s="179"/>
      <c r="O92" s="3"/>
      <c r="P92" s="3"/>
    </row>
    <row r="93" spans="1:16" s="79" customFormat="1" hidden="1">
      <c r="A93" s="11"/>
      <c r="B93" s="12"/>
      <c r="C93" s="65"/>
      <c r="D93" s="63" t="s">
        <v>586</v>
      </c>
      <c r="E93" s="63" t="s">
        <v>625</v>
      </c>
      <c r="F93" s="65"/>
      <c r="G93" s="63"/>
      <c r="H93" s="13">
        <v>1995</v>
      </c>
      <c r="I93" s="63" t="s">
        <v>621</v>
      </c>
      <c r="J93" s="63"/>
      <c r="K93" s="63"/>
      <c r="L93" s="68"/>
      <c r="M93" s="12"/>
      <c r="N93" s="179"/>
      <c r="O93" s="3"/>
      <c r="P93" s="3"/>
    </row>
    <row r="94" spans="1:16" s="79" customFormat="1" hidden="1">
      <c r="A94" s="11"/>
      <c r="B94" s="12"/>
      <c r="C94" s="12"/>
      <c r="D94" s="63" t="s">
        <v>586</v>
      </c>
      <c r="E94" s="63" t="s">
        <v>210</v>
      </c>
      <c r="F94" s="65"/>
      <c r="G94" s="63"/>
      <c r="H94" s="12">
        <v>1995</v>
      </c>
      <c r="I94" s="24"/>
      <c r="J94" s="64" t="s">
        <v>584</v>
      </c>
      <c r="K94" s="13"/>
      <c r="L94" s="68"/>
      <c r="M94" s="12"/>
      <c r="N94" s="179"/>
      <c r="O94" s="3"/>
      <c r="P94" s="3"/>
    </row>
    <row r="95" spans="1:16" s="79" customFormat="1" hidden="1">
      <c r="A95" s="88"/>
      <c r="B95" s="44"/>
      <c r="C95" s="100"/>
      <c r="D95" s="123"/>
      <c r="E95" s="123"/>
      <c r="F95" s="100"/>
      <c r="G95" s="123"/>
      <c r="H95" s="123"/>
      <c r="I95" s="123"/>
      <c r="J95" s="100"/>
      <c r="K95" s="100"/>
      <c r="L95" s="100"/>
      <c r="M95" s="100"/>
      <c r="N95" s="127"/>
    </row>
    <row r="96" spans="1:16" s="79" customFormat="1" hidden="1">
      <c r="A96" s="88"/>
      <c r="B96" s="44"/>
      <c r="C96" s="100"/>
      <c r="D96" s="13"/>
      <c r="E96" s="13"/>
      <c r="F96" s="13"/>
      <c r="G96" s="24"/>
      <c r="H96" s="13"/>
      <c r="I96" s="13"/>
      <c r="J96" s="100"/>
      <c r="K96" s="100"/>
      <c r="L96" s="100"/>
      <c r="M96" s="100"/>
      <c r="N96" s="127"/>
    </row>
    <row r="97" spans="1:16" s="79" customFormat="1" hidden="1">
      <c r="A97" s="88"/>
      <c r="B97" s="44"/>
      <c r="C97" s="100"/>
      <c r="D97" s="13"/>
      <c r="E97" s="13"/>
      <c r="F97" s="13"/>
      <c r="G97" s="24"/>
      <c r="H97" s="13"/>
      <c r="I97" s="13"/>
      <c r="J97" s="100"/>
      <c r="K97" s="100"/>
      <c r="L97" s="100"/>
      <c r="M97" s="100"/>
      <c r="N97" s="127"/>
    </row>
    <row r="98" spans="1:16" s="79" customFormat="1" hidden="1">
      <c r="A98" s="88"/>
      <c r="B98" s="44"/>
      <c r="C98" s="100"/>
      <c r="D98" s="13"/>
      <c r="E98" s="13"/>
      <c r="F98" s="13"/>
      <c r="G98" s="24"/>
      <c r="H98" s="13"/>
      <c r="I98" s="13"/>
      <c r="J98" s="100"/>
      <c r="K98" s="100"/>
      <c r="L98" s="100"/>
      <c r="M98" s="100"/>
      <c r="N98" s="127"/>
    </row>
    <row r="99" spans="1:16" s="79" customFormat="1" hidden="1">
      <c r="A99" s="88"/>
      <c r="B99" s="44"/>
      <c r="C99" s="100"/>
      <c r="D99" s="13"/>
      <c r="E99" s="13"/>
      <c r="F99" s="12"/>
      <c r="G99" s="24"/>
      <c r="H99" s="13"/>
      <c r="I99" s="13"/>
      <c r="J99" s="100"/>
      <c r="K99" s="100"/>
      <c r="L99" s="100"/>
      <c r="M99" s="100"/>
      <c r="N99" s="127"/>
    </row>
    <row r="100" spans="1:16" s="79" customFormat="1" hidden="1">
      <c r="A100" s="93"/>
      <c r="B100" s="45"/>
      <c r="C100" s="122"/>
      <c r="D100" s="124"/>
      <c r="E100" s="124"/>
      <c r="F100" s="122"/>
      <c r="G100" s="124"/>
      <c r="H100" s="124"/>
      <c r="I100" s="124"/>
      <c r="J100" s="122"/>
      <c r="K100" s="122"/>
      <c r="L100" s="122"/>
      <c r="M100" s="122"/>
      <c r="N100" s="182"/>
    </row>
    <row r="101" spans="1:16">
      <c r="A101" s="62"/>
      <c r="B101" s="62"/>
      <c r="C101" s="62"/>
      <c r="D101" s="141"/>
      <c r="E101" s="141"/>
      <c r="F101" s="62"/>
      <c r="G101" s="142"/>
      <c r="H101" s="141"/>
      <c r="I101" s="141"/>
      <c r="J101" s="62"/>
      <c r="K101" s="105"/>
      <c r="L101" s="62"/>
      <c r="M101" s="62"/>
      <c r="N101" s="143"/>
    </row>
    <row r="102" spans="1:16">
      <c r="A102" s="85" t="s">
        <v>1006</v>
      </c>
      <c r="B102" s="85"/>
    </row>
    <row r="103" spans="1:16">
      <c r="A103" s="86" t="s">
        <v>22</v>
      </c>
      <c r="B103" s="86" t="s">
        <v>24</v>
      </c>
      <c r="C103" s="86" t="s">
        <v>1</v>
      </c>
      <c r="D103" s="86" t="s">
        <v>6</v>
      </c>
      <c r="E103" s="86" t="s">
        <v>7</v>
      </c>
      <c r="F103" s="86" t="s">
        <v>14</v>
      </c>
      <c r="G103" s="87" t="s">
        <v>5</v>
      </c>
      <c r="H103" s="86" t="s">
        <v>3</v>
      </c>
      <c r="I103" s="86" t="s">
        <v>4</v>
      </c>
      <c r="J103" s="86" t="s">
        <v>15</v>
      </c>
      <c r="K103" s="86" t="s">
        <v>8</v>
      </c>
      <c r="L103" s="86" t="s">
        <v>16</v>
      </c>
      <c r="M103" s="86" t="s">
        <v>17</v>
      </c>
      <c r="N103" s="86" t="s">
        <v>18</v>
      </c>
    </row>
    <row r="104" spans="1:16" s="3" customFormat="1">
      <c r="A104" s="103"/>
      <c r="B104" s="62">
        <v>1</v>
      </c>
      <c r="C104" s="62">
        <v>64</v>
      </c>
      <c r="D104" s="104" t="s">
        <v>225</v>
      </c>
      <c r="E104" s="104" t="s">
        <v>161</v>
      </c>
      <c r="F104" s="176">
        <v>34362</v>
      </c>
      <c r="G104" s="154" t="s">
        <v>738</v>
      </c>
      <c r="H104" s="141"/>
      <c r="I104" s="141" t="s">
        <v>139</v>
      </c>
      <c r="J104" s="62">
        <v>1</v>
      </c>
      <c r="K104" s="166">
        <v>1.7835648148148149E-2</v>
      </c>
      <c r="L104" s="62"/>
      <c r="M104" s="9">
        <v>20</v>
      </c>
      <c r="N104" s="170" t="s">
        <v>392</v>
      </c>
      <c r="O104" s="81"/>
      <c r="P104" s="81"/>
    </row>
    <row r="105" spans="1:16">
      <c r="A105" s="88"/>
      <c r="B105" s="44">
        <v>2</v>
      </c>
      <c r="C105" s="44">
        <v>494</v>
      </c>
      <c r="D105" s="98" t="s">
        <v>860</v>
      </c>
      <c r="E105" s="98" t="s">
        <v>161</v>
      </c>
      <c r="F105" s="153">
        <v>33943</v>
      </c>
      <c r="G105" s="99" t="s">
        <v>857</v>
      </c>
      <c r="H105" s="89" t="s">
        <v>840</v>
      </c>
      <c r="I105" s="89" t="s">
        <v>836</v>
      </c>
      <c r="J105" s="44">
        <v>1</v>
      </c>
      <c r="K105" s="68">
        <v>1.8078703703703704E-2</v>
      </c>
      <c r="L105" s="44"/>
      <c r="M105" s="44">
        <v>17</v>
      </c>
      <c r="N105" s="101" t="s">
        <v>858</v>
      </c>
      <c r="O105" s="89"/>
      <c r="P105" s="89"/>
    </row>
    <row r="106" spans="1:16" s="89" customFormat="1" ht="24">
      <c r="A106" s="138"/>
      <c r="B106" s="44">
        <v>3</v>
      </c>
      <c r="C106" s="100">
        <v>499</v>
      </c>
      <c r="D106" s="123" t="s">
        <v>628</v>
      </c>
      <c r="E106" s="123" t="s">
        <v>43</v>
      </c>
      <c r="F106" s="153">
        <v>33765</v>
      </c>
      <c r="G106" s="140" t="s">
        <v>621</v>
      </c>
      <c r="H106" s="123" t="s">
        <v>147</v>
      </c>
      <c r="I106" s="100"/>
      <c r="J106" s="100" t="s">
        <v>116</v>
      </c>
      <c r="K106" s="132">
        <v>1.8379629629629628E-2</v>
      </c>
      <c r="L106" s="100"/>
      <c r="M106" s="44">
        <v>15</v>
      </c>
      <c r="N106" s="205" t="s">
        <v>748</v>
      </c>
      <c r="O106" s="81"/>
      <c r="P106" s="81"/>
    </row>
    <row r="107" spans="1:16" s="3" customFormat="1">
      <c r="A107" s="88"/>
      <c r="B107" s="44">
        <v>4</v>
      </c>
      <c r="C107" s="44">
        <v>492</v>
      </c>
      <c r="D107" s="98" t="s">
        <v>856</v>
      </c>
      <c r="E107" s="98" t="s">
        <v>45</v>
      </c>
      <c r="F107" s="153">
        <v>34041</v>
      </c>
      <c r="G107" s="99" t="s">
        <v>857</v>
      </c>
      <c r="H107" s="89" t="s">
        <v>840</v>
      </c>
      <c r="I107" s="89" t="s">
        <v>836</v>
      </c>
      <c r="J107" s="44">
        <v>1</v>
      </c>
      <c r="K107" s="68">
        <v>1.9618055555555555E-2</v>
      </c>
      <c r="L107" s="44"/>
      <c r="M107" s="44">
        <v>14</v>
      </c>
      <c r="N107" s="101" t="s">
        <v>858</v>
      </c>
      <c r="O107" s="81"/>
      <c r="P107" s="81"/>
    </row>
    <row r="108" spans="1:16">
      <c r="A108" s="88"/>
      <c r="B108" s="44">
        <v>5</v>
      </c>
      <c r="C108" s="44">
        <v>495</v>
      </c>
      <c r="D108" s="89" t="s">
        <v>77</v>
      </c>
      <c r="E108" s="89" t="s">
        <v>53</v>
      </c>
      <c r="F108" s="153">
        <v>33802</v>
      </c>
      <c r="G108" s="99" t="s">
        <v>741</v>
      </c>
      <c r="H108" s="89"/>
      <c r="I108" s="89" t="s">
        <v>139</v>
      </c>
      <c r="J108" s="44">
        <v>1</v>
      </c>
      <c r="K108" s="68">
        <v>1.9791666666666666E-2</v>
      </c>
      <c r="L108" s="44"/>
      <c r="M108" s="44">
        <v>13</v>
      </c>
      <c r="N108" s="92" t="s">
        <v>392</v>
      </c>
    </row>
    <row r="109" spans="1:16" ht="13.9" customHeight="1">
      <c r="A109" s="88"/>
      <c r="B109" s="44">
        <v>6</v>
      </c>
      <c r="C109" s="44">
        <v>493</v>
      </c>
      <c r="D109" s="98" t="s">
        <v>859</v>
      </c>
      <c r="E109" s="98" t="s">
        <v>76</v>
      </c>
      <c r="F109" s="153">
        <v>34040</v>
      </c>
      <c r="G109" s="99" t="s">
        <v>857</v>
      </c>
      <c r="H109" s="89" t="s">
        <v>840</v>
      </c>
      <c r="I109" s="89" t="s">
        <v>836</v>
      </c>
      <c r="J109" s="44">
        <v>1</v>
      </c>
      <c r="K109" s="68">
        <v>2.0034722222222221E-2</v>
      </c>
      <c r="L109" s="44"/>
      <c r="M109" s="44">
        <v>12</v>
      </c>
      <c r="N109" s="101" t="s">
        <v>858</v>
      </c>
    </row>
    <row r="110" spans="1:16" ht="13.9" customHeight="1">
      <c r="A110" s="157"/>
      <c r="B110" s="44">
        <v>7</v>
      </c>
      <c r="C110" s="12">
        <v>65</v>
      </c>
      <c r="D110" s="63" t="s">
        <v>842</v>
      </c>
      <c r="E110" s="63" t="s">
        <v>124</v>
      </c>
      <c r="F110" s="12">
        <v>1994</v>
      </c>
      <c r="G110" s="64" t="s">
        <v>681</v>
      </c>
      <c r="H110" s="63" t="s">
        <v>682</v>
      </c>
      <c r="I110" s="63" t="s">
        <v>110</v>
      </c>
      <c r="J110" s="68"/>
      <c r="K110" s="68">
        <v>2.0914351851851851E-2</v>
      </c>
      <c r="L110" s="13"/>
      <c r="M110" s="44">
        <v>11</v>
      </c>
      <c r="N110" s="179"/>
      <c r="O110" s="3"/>
      <c r="P110" s="3"/>
    </row>
    <row r="111" spans="1:16" s="3" customFormat="1" ht="24">
      <c r="A111" s="14"/>
      <c r="B111" s="15"/>
      <c r="C111" s="15">
        <v>498</v>
      </c>
      <c r="D111" s="159" t="s">
        <v>629</v>
      </c>
      <c r="E111" s="159" t="s">
        <v>50</v>
      </c>
      <c r="F111" s="145">
        <v>34086</v>
      </c>
      <c r="G111" s="159" t="s">
        <v>621</v>
      </c>
      <c r="H111" s="159" t="s">
        <v>147</v>
      </c>
      <c r="I111" s="16"/>
      <c r="J111" s="45">
        <v>1</v>
      </c>
      <c r="K111" s="161" t="s">
        <v>843</v>
      </c>
      <c r="L111" s="16"/>
      <c r="M111" s="16"/>
      <c r="N111" s="238" t="s">
        <v>713</v>
      </c>
    </row>
    <row r="112" spans="1:16" hidden="1">
      <c r="A112" s="88"/>
      <c r="B112" s="44"/>
      <c r="C112" s="44"/>
      <c r="D112" s="98"/>
      <c r="E112" s="98"/>
      <c r="F112" s="44"/>
      <c r="G112" s="90"/>
      <c r="H112" s="89"/>
      <c r="I112" s="89"/>
      <c r="J112" s="44"/>
      <c r="K112" s="91"/>
      <c r="L112" s="44"/>
      <c r="M112" s="44"/>
      <c r="N112" s="101"/>
    </row>
    <row r="113" spans="1:14" s="3" customFormat="1" hidden="1">
      <c r="A113" s="11"/>
      <c r="B113" s="12"/>
      <c r="C113" s="13"/>
      <c r="D113" s="13" t="s">
        <v>354</v>
      </c>
      <c r="E113" s="13" t="s">
        <v>239</v>
      </c>
      <c r="F113" s="12">
        <v>1993</v>
      </c>
      <c r="G113" s="13" t="s">
        <v>166</v>
      </c>
      <c r="H113" s="13" t="s">
        <v>167</v>
      </c>
      <c r="I113" s="13" t="s">
        <v>139</v>
      </c>
      <c r="J113" s="68"/>
      <c r="K113" s="12"/>
      <c r="L113" s="13"/>
      <c r="M113" s="13"/>
      <c r="N113" s="179"/>
    </row>
    <row r="114" spans="1:14" s="3" customFormat="1" hidden="1">
      <c r="A114" s="11"/>
      <c r="B114" s="12"/>
      <c r="C114" s="65"/>
      <c r="D114" s="13" t="s">
        <v>176</v>
      </c>
      <c r="E114" s="13" t="s">
        <v>50</v>
      </c>
      <c r="F114" s="12">
        <v>1993</v>
      </c>
      <c r="G114" s="24" t="s">
        <v>177</v>
      </c>
      <c r="H114" s="13" t="s">
        <v>178</v>
      </c>
      <c r="I114" s="13" t="s">
        <v>179</v>
      </c>
      <c r="J114" s="68"/>
      <c r="K114" s="12"/>
      <c r="L114" s="13"/>
      <c r="M114" s="13"/>
      <c r="N114" s="179"/>
    </row>
    <row r="115" spans="1:14" s="3" customFormat="1" hidden="1">
      <c r="A115" s="11"/>
      <c r="B115" s="12"/>
      <c r="C115" s="12"/>
      <c r="D115" s="13" t="s">
        <v>453</v>
      </c>
      <c r="E115" s="13" t="s">
        <v>87</v>
      </c>
      <c r="F115" s="12">
        <v>1993</v>
      </c>
      <c r="G115" s="24"/>
      <c r="H115" s="13" t="s">
        <v>422</v>
      </c>
      <c r="I115" s="13" t="s">
        <v>139</v>
      </c>
      <c r="J115" s="68"/>
      <c r="K115" s="12"/>
      <c r="L115" s="13"/>
      <c r="M115" s="13"/>
      <c r="N115" s="179"/>
    </row>
    <row r="116" spans="1:14" s="3" customFormat="1" hidden="1">
      <c r="A116" s="11"/>
      <c r="B116" s="12"/>
      <c r="C116" s="13"/>
      <c r="D116" s="63" t="s">
        <v>607</v>
      </c>
      <c r="E116" s="63" t="s">
        <v>389</v>
      </c>
      <c r="F116" s="12">
        <v>1993</v>
      </c>
      <c r="G116" s="63"/>
      <c r="H116" s="63" t="s">
        <v>584</v>
      </c>
      <c r="I116" s="13"/>
      <c r="J116" s="68"/>
      <c r="K116" s="12"/>
      <c r="L116" s="13"/>
      <c r="M116" s="13"/>
      <c r="N116" s="179"/>
    </row>
    <row r="117" spans="1:14" s="3" customFormat="1" hidden="1">
      <c r="A117" s="11"/>
      <c r="B117" s="12"/>
      <c r="C117" s="12"/>
      <c r="D117" s="13" t="s">
        <v>452</v>
      </c>
      <c r="E117" s="13" t="s">
        <v>194</v>
      </c>
      <c r="F117" s="12">
        <v>1993</v>
      </c>
      <c r="G117" s="24"/>
      <c r="H117" s="13" t="s">
        <v>422</v>
      </c>
      <c r="I117" s="13" t="s">
        <v>139</v>
      </c>
      <c r="J117" s="68"/>
      <c r="K117" s="12"/>
      <c r="L117" s="13"/>
      <c r="M117" s="13"/>
      <c r="N117" s="179"/>
    </row>
    <row r="118" spans="1:14" s="3" customFormat="1" hidden="1">
      <c r="A118" s="11"/>
      <c r="B118" s="12"/>
      <c r="C118" s="12"/>
      <c r="D118" s="13" t="s">
        <v>64</v>
      </c>
      <c r="E118" s="13" t="s">
        <v>65</v>
      </c>
      <c r="F118" s="12">
        <v>1993</v>
      </c>
      <c r="G118" s="24" t="s">
        <v>29</v>
      </c>
      <c r="H118" s="13" t="s">
        <v>30</v>
      </c>
      <c r="I118" s="13" t="s">
        <v>31</v>
      </c>
      <c r="J118" s="68"/>
      <c r="K118" s="12"/>
      <c r="L118" s="13"/>
      <c r="M118" s="13"/>
      <c r="N118" s="179"/>
    </row>
    <row r="119" spans="1:14" s="3" customFormat="1" hidden="1">
      <c r="A119" s="11"/>
      <c r="B119" s="12"/>
      <c r="C119" s="12"/>
      <c r="D119" s="13" t="s">
        <v>198</v>
      </c>
      <c r="E119" s="13" t="s">
        <v>41</v>
      </c>
      <c r="F119" s="12">
        <v>1993</v>
      </c>
      <c r="G119" s="24" t="s">
        <v>189</v>
      </c>
      <c r="H119" s="13" t="s">
        <v>190</v>
      </c>
      <c r="I119" s="13" t="s">
        <v>191</v>
      </c>
      <c r="J119" s="68"/>
      <c r="K119" s="12"/>
      <c r="L119" s="13"/>
      <c r="M119" s="13"/>
      <c r="N119" s="179"/>
    </row>
    <row r="120" spans="1:14" s="13" customFormat="1" hidden="1">
      <c r="A120" s="11"/>
      <c r="B120" s="12"/>
      <c r="D120" s="13" t="s">
        <v>237</v>
      </c>
      <c r="E120" s="13" t="s">
        <v>97</v>
      </c>
      <c r="F120" s="12">
        <v>1993</v>
      </c>
      <c r="G120" s="63" t="s">
        <v>545</v>
      </c>
      <c r="H120" s="13" t="s">
        <v>233</v>
      </c>
      <c r="I120" s="13" t="s">
        <v>234</v>
      </c>
      <c r="J120" s="68"/>
      <c r="K120" s="12"/>
      <c r="N120" s="179"/>
    </row>
    <row r="121" spans="1:14" s="13" customFormat="1" hidden="1">
      <c r="A121" s="11"/>
      <c r="B121" s="12"/>
      <c r="C121" s="12"/>
      <c r="D121" s="13" t="s">
        <v>52</v>
      </c>
      <c r="E121" s="13" t="s">
        <v>53</v>
      </c>
      <c r="F121" s="12">
        <v>1993</v>
      </c>
      <c r="G121" s="24" t="s">
        <v>29</v>
      </c>
      <c r="H121" s="13" t="s">
        <v>30</v>
      </c>
      <c r="I121" s="13" t="s">
        <v>31</v>
      </c>
      <c r="J121" s="68"/>
      <c r="K121" s="12"/>
      <c r="N121" s="179"/>
    </row>
    <row r="122" spans="1:14" hidden="1">
      <c r="A122" s="88"/>
      <c r="B122" s="44"/>
      <c r="C122" s="44"/>
      <c r="D122" s="98" t="s">
        <v>537</v>
      </c>
      <c r="E122" s="98" t="s">
        <v>389</v>
      </c>
      <c r="F122" s="44">
        <v>1992</v>
      </c>
      <c r="G122" s="90"/>
      <c r="H122" s="89"/>
      <c r="I122" s="89"/>
      <c r="J122" s="44">
        <v>1</v>
      </c>
      <c r="K122" s="91"/>
      <c r="L122" s="44"/>
      <c r="M122" s="44"/>
      <c r="N122" s="101" t="s">
        <v>538</v>
      </c>
    </row>
    <row r="123" spans="1:14" ht="24" hidden="1">
      <c r="A123" s="88"/>
      <c r="B123" s="44"/>
      <c r="C123" s="44"/>
      <c r="D123" s="98" t="s">
        <v>570</v>
      </c>
      <c r="E123" s="98" t="s">
        <v>68</v>
      </c>
      <c r="F123" s="44">
        <v>1992</v>
      </c>
      <c r="G123" s="90"/>
      <c r="H123" s="89"/>
      <c r="I123" s="63" t="s">
        <v>577</v>
      </c>
      <c r="J123" s="100" t="s">
        <v>116</v>
      </c>
      <c r="K123" s="91"/>
      <c r="L123" s="44"/>
      <c r="M123" s="44"/>
      <c r="N123" s="101" t="s">
        <v>571</v>
      </c>
    </row>
    <row r="124" spans="1:14" hidden="1">
      <c r="A124" s="88"/>
      <c r="B124" s="44"/>
      <c r="C124" s="44"/>
      <c r="D124" s="89" t="s">
        <v>475</v>
      </c>
      <c r="E124" s="89" t="s">
        <v>47</v>
      </c>
      <c r="F124" s="44">
        <v>1992</v>
      </c>
      <c r="G124" s="90" t="s">
        <v>472</v>
      </c>
      <c r="H124" s="89" t="s">
        <v>473</v>
      </c>
      <c r="I124" s="89"/>
      <c r="J124" s="44"/>
      <c r="K124" s="91"/>
      <c r="L124" s="44"/>
      <c r="M124" s="44"/>
      <c r="N124" s="92"/>
    </row>
    <row r="125" spans="1:14" ht="24" hidden="1">
      <c r="A125" s="88"/>
      <c r="B125" s="44"/>
      <c r="C125" s="44"/>
      <c r="D125" s="98" t="s">
        <v>574</v>
      </c>
      <c r="E125" s="98" t="s">
        <v>575</v>
      </c>
      <c r="F125" s="44">
        <v>1992</v>
      </c>
      <c r="G125" s="90"/>
      <c r="H125" s="89"/>
      <c r="I125" s="63" t="s">
        <v>577</v>
      </c>
      <c r="J125" s="100" t="s">
        <v>116</v>
      </c>
      <c r="K125" s="91"/>
      <c r="L125" s="44"/>
      <c r="M125" s="44"/>
      <c r="N125" s="101" t="s">
        <v>571</v>
      </c>
    </row>
    <row r="126" spans="1:14" hidden="1">
      <c r="A126" s="88"/>
      <c r="B126" s="44"/>
      <c r="C126" s="44"/>
      <c r="D126" s="13" t="s">
        <v>174</v>
      </c>
      <c r="E126" s="13" t="s">
        <v>168</v>
      </c>
      <c r="F126" s="12">
        <v>1992</v>
      </c>
      <c r="G126" s="24" t="s">
        <v>166</v>
      </c>
      <c r="H126" s="13" t="s">
        <v>169</v>
      </c>
      <c r="I126" s="13" t="s">
        <v>139</v>
      </c>
      <c r="J126" s="44"/>
      <c r="K126" s="91"/>
      <c r="L126" s="44"/>
      <c r="M126" s="44"/>
      <c r="N126" s="92"/>
    </row>
    <row r="127" spans="1:14" hidden="1">
      <c r="A127" s="88"/>
      <c r="B127" s="44"/>
      <c r="C127" s="89"/>
      <c r="D127" s="13" t="s">
        <v>238</v>
      </c>
      <c r="E127" s="13" t="s">
        <v>239</v>
      </c>
      <c r="F127" s="12">
        <v>1992</v>
      </c>
      <c r="G127" s="13" t="s">
        <v>232</v>
      </c>
      <c r="H127" s="13" t="s">
        <v>233</v>
      </c>
      <c r="I127" s="13" t="s">
        <v>234</v>
      </c>
      <c r="J127" s="89"/>
      <c r="K127" s="89"/>
      <c r="L127" s="89"/>
      <c r="M127" s="89"/>
      <c r="N127" s="126"/>
    </row>
    <row r="128" spans="1:14" hidden="1">
      <c r="A128" s="88"/>
      <c r="B128" s="44"/>
      <c r="C128" s="89"/>
      <c r="D128" s="63" t="s">
        <v>175</v>
      </c>
      <c r="E128" s="13" t="s">
        <v>65</v>
      </c>
      <c r="F128" s="12">
        <v>1992</v>
      </c>
      <c r="G128" s="24" t="s">
        <v>166</v>
      </c>
      <c r="H128" s="13" t="s">
        <v>167</v>
      </c>
      <c r="I128" s="13" t="s">
        <v>139</v>
      </c>
      <c r="J128" s="89"/>
      <c r="K128" s="89"/>
      <c r="L128" s="89"/>
      <c r="M128" s="89"/>
      <c r="N128" s="126"/>
    </row>
    <row r="129" spans="1:14" hidden="1">
      <c r="A129" s="88"/>
      <c r="B129" s="44"/>
      <c r="C129" s="89"/>
      <c r="D129" s="13" t="s">
        <v>199</v>
      </c>
      <c r="E129" s="13" t="s">
        <v>76</v>
      </c>
      <c r="F129" s="12">
        <v>1992</v>
      </c>
      <c r="G129" s="13" t="s">
        <v>189</v>
      </c>
      <c r="H129" s="13" t="s">
        <v>190</v>
      </c>
      <c r="I129" s="13" t="s">
        <v>191</v>
      </c>
      <c r="J129" s="89"/>
      <c r="K129" s="89"/>
      <c r="L129" s="89"/>
      <c r="M129" s="89"/>
      <c r="N129" s="126"/>
    </row>
    <row r="130" spans="1:14" hidden="1">
      <c r="A130" s="88"/>
      <c r="B130" s="44"/>
      <c r="C130" s="89"/>
      <c r="D130" s="13"/>
      <c r="E130" s="13"/>
      <c r="F130" s="12"/>
      <c r="G130" s="13"/>
      <c r="H130" s="13"/>
      <c r="I130" s="13"/>
      <c r="J130" s="89"/>
      <c r="K130" s="89"/>
      <c r="L130" s="89"/>
      <c r="M130" s="89"/>
      <c r="N130" s="126"/>
    </row>
    <row r="131" spans="1:14">
      <c r="A131" s="44"/>
      <c r="B131" s="44"/>
      <c r="C131" s="44"/>
      <c r="D131" s="89"/>
      <c r="E131" s="89"/>
      <c r="F131" s="44"/>
      <c r="G131" s="90"/>
      <c r="H131" s="89"/>
      <c r="I131" s="89"/>
      <c r="J131" s="44"/>
      <c r="K131" s="91"/>
      <c r="L131" s="44"/>
      <c r="M131" s="44"/>
      <c r="N131" s="239"/>
    </row>
    <row r="132" spans="1:14">
      <c r="A132" s="85" t="s">
        <v>1007</v>
      </c>
      <c r="B132" s="85"/>
    </row>
    <row r="133" spans="1:14">
      <c r="A133" s="86" t="s">
        <v>22</v>
      </c>
      <c r="B133" s="86" t="s">
        <v>24</v>
      </c>
      <c r="C133" s="86" t="s">
        <v>1</v>
      </c>
      <c r="D133" s="86" t="s">
        <v>6</v>
      </c>
      <c r="E133" s="86" t="s">
        <v>7</v>
      </c>
      <c r="F133" s="86" t="s">
        <v>14</v>
      </c>
      <c r="G133" s="87" t="s">
        <v>5</v>
      </c>
      <c r="H133" s="86" t="s">
        <v>3</v>
      </c>
      <c r="I133" s="86" t="s">
        <v>4</v>
      </c>
      <c r="J133" s="86" t="s">
        <v>15</v>
      </c>
      <c r="K133" s="86" t="s">
        <v>8</v>
      </c>
      <c r="L133" s="86" t="s">
        <v>16</v>
      </c>
      <c r="M133" s="86" t="s">
        <v>17</v>
      </c>
      <c r="N133" s="86" t="s">
        <v>18</v>
      </c>
    </row>
    <row r="134" spans="1:14" s="79" customFormat="1" ht="25.5">
      <c r="A134" s="174"/>
      <c r="B134" s="155">
        <v>1</v>
      </c>
      <c r="C134" s="155">
        <v>305</v>
      </c>
      <c r="D134" s="175" t="s">
        <v>187</v>
      </c>
      <c r="E134" s="175" t="s">
        <v>85</v>
      </c>
      <c r="F134" s="176">
        <v>34285</v>
      </c>
      <c r="G134" s="177" t="s">
        <v>621</v>
      </c>
      <c r="H134" s="175" t="s">
        <v>147</v>
      </c>
      <c r="I134" s="175"/>
      <c r="J134" s="155" t="s">
        <v>116</v>
      </c>
      <c r="K134" s="169">
        <v>3.0775462962962966E-2</v>
      </c>
      <c r="L134" s="155"/>
      <c r="M134" s="9">
        <v>20</v>
      </c>
      <c r="N134" s="218" t="s">
        <v>748</v>
      </c>
    </row>
    <row r="135" spans="1:14" s="79" customFormat="1">
      <c r="A135" s="88"/>
      <c r="B135" s="44">
        <v>2</v>
      </c>
      <c r="C135" s="100">
        <v>307</v>
      </c>
      <c r="D135" s="123" t="s">
        <v>834</v>
      </c>
      <c r="E135" s="123" t="s">
        <v>154</v>
      </c>
      <c r="F135" s="153">
        <v>33842</v>
      </c>
      <c r="G135" s="123"/>
      <c r="H135" s="123" t="s">
        <v>835</v>
      </c>
      <c r="I135" s="123" t="s">
        <v>836</v>
      </c>
      <c r="J135" s="100">
        <v>1</v>
      </c>
      <c r="K135" s="132">
        <v>3.2673611111111105E-2</v>
      </c>
      <c r="L135" s="100"/>
      <c r="M135" s="44">
        <v>17</v>
      </c>
      <c r="N135" s="127" t="s">
        <v>837</v>
      </c>
    </row>
    <row r="136" spans="1:14" s="79" customFormat="1">
      <c r="A136" s="88"/>
      <c r="B136" s="44">
        <v>3</v>
      </c>
      <c r="C136" s="100">
        <v>308</v>
      </c>
      <c r="D136" s="123" t="s">
        <v>838</v>
      </c>
      <c r="E136" s="123" t="s">
        <v>426</v>
      </c>
      <c r="F136" s="153">
        <v>33945</v>
      </c>
      <c r="G136" s="123" t="s">
        <v>839</v>
      </c>
      <c r="H136" s="123" t="s">
        <v>840</v>
      </c>
      <c r="I136" s="123" t="s">
        <v>836</v>
      </c>
      <c r="J136" s="100">
        <v>1</v>
      </c>
      <c r="K136" s="132">
        <v>3.3414351851851855E-2</v>
      </c>
      <c r="L136" s="100"/>
      <c r="M136" s="44">
        <v>15</v>
      </c>
      <c r="N136" s="127" t="s">
        <v>841</v>
      </c>
    </row>
    <row r="137" spans="1:14" s="79" customFormat="1">
      <c r="A137" s="88"/>
      <c r="B137" s="44">
        <v>4</v>
      </c>
      <c r="C137" s="100">
        <v>306</v>
      </c>
      <c r="D137" s="123" t="s">
        <v>861</v>
      </c>
      <c r="E137" s="123" t="s">
        <v>34</v>
      </c>
      <c r="F137" s="153">
        <v>34186</v>
      </c>
      <c r="G137" s="123"/>
      <c r="H137" s="123" t="s">
        <v>835</v>
      </c>
      <c r="I137" s="123" t="s">
        <v>836</v>
      </c>
      <c r="J137" s="100"/>
      <c r="K137" s="132">
        <v>3.4317129629629628E-2</v>
      </c>
      <c r="L137" s="100"/>
      <c r="M137" s="44">
        <v>14</v>
      </c>
      <c r="N137" s="127" t="s">
        <v>862</v>
      </c>
    </row>
    <row r="138" spans="1:14" s="79" customFormat="1">
      <c r="A138" s="88"/>
      <c r="B138" s="44">
        <v>5</v>
      </c>
      <c r="C138" s="100">
        <v>309</v>
      </c>
      <c r="D138" s="123" t="s">
        <v>863</v>
      </c>
      <c r="E138" s="123" t="s">
        <v>426</v>
      </c>
      <c r="F138" s="153" t="s">
        <v>864</v>
      </c>
      <c r="G138" s="123" t="s">
        <v>857</v>
      </c>
      <c r="H138" s="123" t="s">
        <v>840</v>
      </c>
      <c r="I138" s="123" t="s">
        <v>836</v>
      </c>
      <c r="J138" s="100">
        <v>1</v>
      </c>
      <c r="K138" s="132">
        <v>3.6331018518518519E-2</v>
      </c>
      <c r="L138" s="100"/>
      <c r="M138" s="44">
        <v>13</v>
      </c>
      <c r="N138" s="127" t="s">
        <v>865</v>
      </c>
    </row>
    <row r="139" spans="1:14" s="79" customFormat="1">
      <c r="A139" s="88"/>
      <c r="B139" s="44"/>
      <c r="C139" s="100">
        <v>310</v>
      </c>
      <c r="D139" s="123" t="s">
        <v>187</v>
      </c>
      <c r="E139" s="123" t="s">
        <v>58</v>
      </c>
      <c r="F139" s="153">
        <v>35001</v>
      </c>
      <c r="G139" s="123" t="s">
        <v>741</v>
      </c>
      <c r="H139" s="123" t="s">
        <v>866</v>
      </c>
      <c r="I139" s="123" t="s">
        <v>139</v>
      </c>
      <c r="J139" s="100"/>
      <c r="K139" s="100" t="s">
        <v>919</v>
      </c>
      <c r="L139" s="100"/>
      <c r="M139" s="100"/>
      <c r="N139" s="127"/>
    </row>
    <row r="140" spans="1:14" s="79" customFormat="1" ht="25.5">
      <c r="A140" s="138"/>
      <c r="B140" s="100"/>
      <c r="C140" s="100">
        <v>303</v>
      </c>
      <c r="D140" s="123" t="s">
        <v>622</v>
      </c>
      <c r="E140" s="123" t="s">
        <v>55</v>
      </c>
      <c r="F140" s="153">
        <v>34308</v>
      </c>
      <c r="G140" s="140" t="s">
        <v>621</v>
      </c>
      <c r="H140" s="123"/>
      <c r="I140" s="123"/>
      <c r="J140" s="100">
        <v>1</v>
      </c>
      <c r="K140" s="100" t="s">
        <v>843</v>
      </c>
      <c r="L140" s="100"/>
      <c r="M140" s="100"/>
      <c r="N140" s="206" t="s">
        <v>713</v>
      </c>
    </row>
    <row r="141" spans="1:14" s="79" customFormat="1" ht="25.5">
      <c r="A141" s="88"/>
      <c r="B141" s="44"/>
      <c r="C141" s="100">
        <v>304</v>
      </c>
      <c r="D141" s="123" t="s">
        <v>187</v>
      </c>
      <c r="E141" s="123" t="s">
        <v>645</v>
      </c>
      <c r="F141" s="153">
        <v>33679</v>
      </c>
      <c r="G141" s="140" t="s">
        <v>621</v>
      </c>
      <c r="H141" s="123" t="s">
        <v>147</v>
      </c>
      <c r="I141" s="123"/>
      <c r="J141" s="100" t="s">
        <v>116</v>
      </c>
      <c r="K141" s="100" t="s">
        <v>843</v>
      </c>
      <c r="L141" s="100"/>
      <c r="M141" s="100"/>
      <c r="N141" s="206" t="s">
        <v>710</v>
      </c>
    </row>
    <row r="142" spans="1:14" s="79" customFormat="1" hidden="1">
      <c r="A142" s="88"/>
      <c r="B142" s="44"/>
      <c r="C142" s="100"/>
      <c r="D142" s="123"/>
      <c r="E142" s="123"/>
      <c r="F142" s="100"/>
      <c r="G142" s="123"/>
      <c r="H142" s="123"/>
      <c r="I142" s="123"/>
      <c r="J142" s="100"/>
      <c r="K142" s="100"/>
      <c r="L142" s="100"/>
      <c r="M142" s="100"/>
      <c r="N142" s="127"/>
    </row>
    <row r="143" spans="1:14" s="79" customFormat="1" hidden="1">
      <c r="A143" s="138"/>
      <c r="B143" s="100"/>
      <c r="C143" s="100"/>
      <c r="D143" s="123"/>
      <c r="E143" s="123"/>
      <c r="F143" s="153"/>
      <c r="G143" s="140"/>
      <c r="H143" s="123"/>
      <c r="I143" s="123"/>
      <c r="J143" s="100"/>
      <c r="K143" s="100"/>
      <c r="L143" s="100"/>
      <c r="M143" s="100"/>
      <c r="N143" s="128"/>
    </row>
    <row r="144" spans="1:14" hidden="1">
      <c r="A144" s="88"/>
      <c r="B144" s="44"/>
      <c r="C144" s="100"/>
      <c r="D144" s="123" t="s">
        <v>270</v>
      </c>
      <c r="E144" s="123" t="s">
        <v>108</v>
      </c>
      <c r="F144" s="100">
        <v>1992</v>
      </c>
      <c r="G144" s="123"/>
      <c r="H144" s="123" t="s">
        <v>229</v>
      </c>
      <c r="I144" s="123" t="s">
        <v>182</v>
      </c>
      <c r="J144" s="100">
        <v>1</v>
      </c>
      <c r="K144" s="123"/>
      <c r="L144" s="123"/>
      <c r="M144" s="123"/>
      <c r="N144" s="127" t="s">
        <v>271</v>
      </c>
    </row>
    <row r="145" spans="1:14" hidden="1">
      <c r="A145" s="138"/>
      <c r="B145" s="100"/>
      <c r="C145" s="100"/>
      <c r="D145" s="123" t="s">
        <v>303</v>
      </c>
      <c r="E145" s="123" t="s">
        <v>73</v>
      </c>
      <c r="F145" s="100">
        <v>1992</v>
      </c>
      <c r="G145" s="140"/>
      <c r="H145" s="123" t="s">
        <v>147</v>
      </c>
      <c r="I145" s="123"/>
      <c r="J145" s="100"/>
      <c r="K145" s="100"/>
      <c r="L145" s="100"/>
      <c r="M145" s="100"/>
      <c r="N145" s="127"/>
    </row>
    <row r="146" spans="1:14" hidden="1">
      <c r="A146" s="88"/>
      <c r="B146" s="44"/>
      <c r="C146" s="44"/>
      <c r="D146" s="98" t="s">
        <v>474</v>
      </c>
      <c r="E146" s="98" t="s">
        <v>85</v>
      </c>
      <c r="F146" s="44">
        <v>1992</v>
      </c>
      <c r="G146" s="99" t="s">
        <v>472</v>
      </c>
      <c r="H146" s="89" t="s">
        <v>473</v>
      </c>
      <c r="I146" s="98"/>
      <c r="J146" s="100">
        <v>2</v>
      </c>
      <c r="K146" s="108"/>
      <c r="L146" s="106"/>
      <c r="M146" s="44"/>
      <c r="N146" s="101"/>
    </row>
    <row r="147" spans="1:14" hidden="1">
      <c r="A147" s="88"/>
      <c r="B147" s="44"/>
      <c r="C147" s="100"/>
      <c r="D147" s="89" t="s">
        <v>172</v>
      </c>
      <c r="E147" s="89" t="s">
        <v>99</v>
      </c>
      <c r="F147" s="44">
        <v>1992</v>
      </c>
      <c r="G147" s="90" t="s">
        <v>166</v>
      </c>
      <c r="H147" s="89" t="s">
        <v>167</v>
      </c>
      <c r="I147" s="89" t="s">
        <v>139</v>
      </c>
      <c r="J147" s="44"/>
      <c r="K147" s="91"/>
      <c r="L147" s="44"/>
      <c r="M147" s="44"/>
      <c r="N147" s="92"/>
    </row>
    <row r="148" spans="1:14" hidden="1">
      <c r="A148" s="88"/>
      <c r="B148" s="44"/>
      <c r="C148" s="100"/>
      <c r="D148" s="123" t="s">
        <v>353</v>
      </c>
      <c r="E148" s="123" t="s">
        <v>58</v>
      </c>
      <c r="F148" s="100">
        <v>1992</v>
      </c>
      <c r="G148" s="123"/>
      <c r="H148" s="123" t="s">
        <v>147</v>
      </c>
      <c r="I148" s="123" t="s">
        <v>241</v>
      </c>
      <c r="J148" s="123"/>
      <c r="K148" s="123"/>
      <c r="L148" s="123"/>
      <c r="M148" s="123"/>
      <c r="N148" s="127"/>
    </row>
    <row r="149" spans="1:14" hidden="1">
      <c r="A149" s="88"/>
      <c r="B149" s="44"/>
      <c r="C149" s="44"/>
      <c r="D149" s="98" t="s">
        <v>406</v>
      </c>
      <c r="E149" s="98" t="s">
        <v>154</v>
      </c>
      <c r="F149" s="44">
        <v>1992</v>
      </c>
      <c r="G149" s="99" t="s">
        <v>407</v>
      </c>
      <c r="H149" s="89" t="s">
        <v>399</v>
      </c>
      <c r="I149" s="98" t="s">
        <v>400</v>
      </c>
      <c r="J149" s="100">
        <v>1</v>
      </c>
      <c r="K149" s="108"/>
      <c r="L149" s="106"/>
      <c r="M149" s="44"/>
      <c r="N149" s="101" t="s">
        <v>408</v>
      </c>
    </row>
    <row r="150" spans="1:14" hidden="1">
      <c r="A150" s="136"/>
      <c r="B150" s="137"/>
      <c r="C150" s="100"/>
      <c r="D150" s="123" t="s">
        <v>265</v>
      </c>
      <c r="E150" s="123" t="s">
        <v>73</v>
      </c>
      <c r="F150" s="100">
        <v>1992</v>
      </c>
      <c r="G150" s="89"/>
      <c r="H150" s="123"/>
      <c r="I150" s="123"/>
      <c r="J150" s="100">
        <v>1</v>
      </c>
      <c r="K150" s="100"/>
      <c r="L150" s="100"/>
      <c r="M150" s="100"/>
      <c r="N150" s="127" t="s">
        <v>266</v>
      </c>
    </row>
    <row r="151" spans="1:14" hidden="1">
      <c r="A151" s="88"/>
      <c r="B151" s="44"/>
      <c r="C151" s="100"/>
      <c r="D151" s="123" t="s">
        <v>265</v>
      </c>
      <c r="E151" s="123" t="s">
        <v>73</v>
      </c>
      <c r="F151" s="100">
        <v>1992</v>
      </c>
      <c r="G151" s="123"/>
      <c r="H151" s="123" t="s">
        <v>229</v>
      </c>
      <c r="I151" s="123" t="s">
        <v>182</v>
      </c>
      <c r="J151" s="100">
        <v>2</v>
      </c>
      <c r="K151" s="123"/>
      <c r="L151" s="123"/>
      <c r="M151" s="123"/>
      <c r="N151" s="127" t="s">
        <v>266</v>
      </c>
    </row>
    <row r="152" spans="1:14" hidden="1">
      <c r="A152" s="88"/>
      <c r="B152" s="44"/>
      <c r="C152" s="100"/>
      <c r="D152" s="123" t="s">
        <v>247</v>
      </c>
      <c r="E152" s="123" t="s">
        <v>58</v>
      </c>
      <c r="F152" s="100">
        <v>1992</v>
      </c>
      <c r="G152" s="178" t="s">
        <v>244</v>
      </c>
      <c r="H152" s="123" t="s">
        <v>245</v>
      </c>
      <c r="I152" s="123" t="s">
        <v>246</v>
      </c>
      <c r="J152" s="100"/>
      <c r="K152" s="100"/>
      <c r="L152" s="100"/>
      <c r="M152" s="100"/>
      <c r="N152" s="128"/>
    </row>
    <row r="153" spans="1:14" hidden="1">
      <c r="A153" s="88"/>
      <c r="B153" s="44"/>
      <c r="C153" s="100"/>
      <c r="D153" s="123" t="s">
        <v>267</v>
      </c>
      <c r="E153" s="123" t="s">
        <v>268</v>
      </c>
      <c r="F153" s="100">
        <v>1992</v>
      </c>
      <c r="G153" s="123"/>
      <c r="H153" s="123" t="s">
        <v>229</v>
      </c>
      <c r="I153" s="123" t="s">
        <v>182</v>
      </c>
      <c r="J153" s="100">
        <v>1</v>
      </c>
      <c r="K153" s="123"/>
      <c r="L153" s="123"/>
      <c r="M153" s="123"/>
      <c r="N153" s="127" t="s">
        <v>269</v>
      </c>
    </row>
    <row r="154" spans="1:14" hidden="1">
      <c r="A154" s="88"/>
      <c r="B154" s="44"/>
      <c r="C154" s="100"/>
      <c r="D154" s="123" t="s">
        <v>318</v>
      </c>
      <c r="E154" s="123" t="s">
        <v>154</v>
      </c>
      <c r="F154" s="100">
        <v>1992</v>
      </c>
      <c r="G154" s="123" t="s">
        <v>286</v>
      </c>
      <c r="H154" s="123" t="s">
        <v>147</v>
      </c>
      <c r="I154" s="123"/>
      <c r="J154" s="123"/>
      <c r="K154" s="123"/>
      <c r="L154" s="123"/>
      <c r="M154" s="123"/>
      <c r="N154" s="127" t="s">
        <v>287</v>
      </c>
    </row>
    <row r="155" spans="1:14" hidden="1">
      <c r="A155" s="88"/>
      <c r="B155" s="44"/>
      <c r="C155" s="100"/>
      <c r="D155" s="123" t="s">
        <v>200</v>
      </c>
      <c r="E155" s="123" t="s">
        <v>159</v>
      </c>
      <c r="F155" s="100">
        <v>1992</v>
      </c>
      <c r="G155" s="123" t="s">
        <v>189</v>
      </c>
      <c r="H155" s="123" t="s">
        <v>190</v>
      </c>
      <c r="I155" s="123" t="s">
        <v>191</v>
      </c>
      <c r="J155" s="100"/>
      <c r="K155" s="100"/>
      <c r="L155" s="100"/>
      <c r="M155" s="100"/>
      <c r="N155" s="128"/>
    </row>
    <row r="156" spans="1:14" hidden="1">
      <c r="A156" s="88"/>
      <c r="B156" s="44"/>
      <c r="C156" s="100"/>
      <c r="D156" s="89" t="s">
        <v>57</v>
      </c>
      <c r="E156" s="89" t="s">
        <v>58</v>
      </c>
      <c r="F156" s="44">
        <v>1992</v>
      </c>
      <c r="G156" s="90" t="s">
        <v>29</v>
      </c>
      <c r="H156" s="89" t="s">
        <v>30</v>
      </c>
      <c r="I156" s="89" t="s">
        <v>31</v>
      </c>
      <c r="J156" s="44">
        <v>1</v>
      </c>
      <c r="K156" s="91"/>
      <c r="L156" s="44"/>
      <c r="M156" s="44"/>
      <c r="N156" s="92" t="s">
        <v>56</v>
      </c>
    </row>
    <row r="157" spans="1:14" hidden="1">
      <c r="A157" s="88"/>
      <c r="B157" s="44"/>
      <c r="C157" s="44"/>
      <c r="D157" s="98" t="s">
        <v>471</v>
      </c>
      <c r="E157" s="98" t="s">
        <v>426</v>
      </c>
      <c r="F157" s="44">
        <v>1992</v>
      </c>
      <c r="G157" s="99" t="s">
        <v>472</v>
      </c>
      <c r="H157" s="89" t="s">
        <v>473</v>
      </c>
      <c r="I157" s="98"/>
      <c r="J157" s="100">
        <v>2</v>
      </c>
      <c r="K157" s="108"/>
      <c r="L157" s="106"/>
      <c r="M157" s="44"/>
      <c r="N157" s="101"/>
    </row>
    <row r="158" spans="1:14" hidden="1">
      <c r="A158" s="88"/>
      <c r="B158" s="44"/>
      <c r="C158" s="44"/>
      <c r="D158" s="98" t="s">
        <v>560</v>
      </c>
      <c r="E158" s="98" t="s">
        <v>141</v>
      </c>
      <c r="F158" s="44">
        <v>1992</v>
      </c>
      <c r="G158" s="99"/>
      <c r="H158" s="98" t="s">
        <v>147</v>
      </c>
      <c r="I158" s="98"/>
      <c r="J158" s="100"/>
      <c r="K158" s="108"/>
      <c r="L158" s="106"/>
      <c r="M158" s="44"/>
      <c r="N158" s="101"/>
    </row>
    <row r="159" spans="1:14" hidden="1">
      <c r="A159" s="88"/>
      <c r="B159" s="44"/>
      <c r="C159" s="44"/>
      <c r="D159" s="98" t="s">
        <v>298</v>
      </c>
      <c r="E159" s="98" t="s">
        <v>34</v>
      </c>
      <c r="F159" s="44">
        <v>1992</v>
      </c>
      <c r="G159" s="99"/>
      <c r="H159" s="98" t="s">
        <v>147</v>
      </c>
      <c r="I159" s="98"/>
      <c r="J159" s="100"/>
      <c r="K159" s="108"/>
      <c r="L159" s="106"/>
      <c r="M159" s="44"/>
      <c r="N159" s="101"/>
    </row>
    <row r="160" spans="1:14" hidden="1">
      <c r="A160" s="88"/>
      <c r="B160" s="44"/>
      <c r="C160" s="44"/>
      <c r="D160" s="98" t="s">
        <v>365</v>
      </c>
      <c r="E160" s="98" t="s">
        <v>366</v>
      </c>
      <c r="F160" s="44">
        <v>1992</v>
      </c>
      <c r="G160" s="99" t="s">
        <v>109</v>
      </c>
      <c r="H160" s="89" t="s">
        <v>162</v>
      </c>
      <c r="I160" s="98" t="s">
        <v>115</v>
      </c>
      <c r="J160" s="100">
        <v>2</v>
      </c>
      <c r="K160" s="108"/>
      <c r="L160" s="106"/>
      <c r="M160" s="44"/>
      <c r="N160" s="101" t="s">
        <v>367</v>
      </c>
    </row>
    <row r="161" spans="1:14" hidden="1">
      <c r="A161" s="88"/>
      <c r="B161" s="44"/>
      <c r="C161" s="44"/>
      <c r="D161" s="98" t="s">
        <v>563</v>
      </c>
      <c r="E161" s="98" t="s">
        <v>150</v>
      </c>
      <c r="F161" s="44">
        <v>1992</v>
      </c>
      <c r="G161" s="99"/>
      <c r="H161" s="98" t="s">
        <v>147</v>
      </c>
      <c r="I161" s="98"/>
      <c r="J161" s="100"/>
      <c r="K161" s="108"/>
      <c r="L161" s="106"/>
      <c r="M161" s="44"/>
      <c r="N161" s="101"/>
    </row>
    <row r="162" spans="1:14" s="79" customFormat="1" hidden="1">
      <c r="A162" s="88"/>
      <c r="B162" s="44"/>
      <c r="C162" s="100"/>
      <c r="D162" s="89" t="s">
        <v>170</v>
      </c>
      <c r="E162" s="89" t="s">
        <v>171</v>
      </c>
      <c r="F162" s="44">
        <v>1992</v>
      </c>
      <c r="G162" s="90" t="s">
        <v>166</v>
      </c>
      <c r="H162" s="89" t="s">
        <v>167</v>
      </c>
      <c r="I162" s="89" t="s">
        <v>139</v>
      </c>
      <c r="J162" s="44"/>
      <c r="K162" s="91"/>
      <c r="L162" s="44"/>
      <c r="M162" s="44"/>
      <c r="N162" s="92"/>
    </row>
    <row r="163" spans="1:14" hidden="1">
      <c r="A163" s="88"/>
      <c r="B163" s="44"/>
      <c r="C163" s="44"/>
      <c r="D163" s="98" t="s">
        <v>418</v>
      </c>
      <c r="E163" s="98" t="s">
        <v>154</v>
      </c>
      <c r="F163" s="44">
        <v>1992</v>
      </c>
      <c r="G163" s="99" t="s">
        <v>419</v>
      </c>
      <c r="H163" s="89" t="s">
        <v>415</v>
      </c>
      <c r="I163" s="98" t="s">
        <v>31</v>
      </c>
      <c r="J163" s="100" t="s">
        <v>116</v>
      </c>
      <c r="K163" s="108"/>
      <c r="L163" s="106"/>
      <c r="M163" s="44"/>
      <c r="N163" s="101" t="s">
        <v>416</v>
      </c>
    </row>
    <row r="164" spans="1:14" hidden="1">
      <c r="A164" s="88"/>
      <c r="B164" s="44"/>
      <c r="C164" s="44"/>
      <c r="D164" s="98" t="s">
        <v>494</v>
      </c>
      <c r="E164" s="98" t="s">
        <v>446</v>
      </c>
      <c r="F164" s="44">
        <v>1992</v>
      </c>
      <c r="G164" s="99" t="s">
        <v>489</v>
      </c>
      <c r="H164" s="89" t="s">
        <v>147</v>
      </c>
      <c r="I164" s="98" t="s">
        <v>490</v>
      </c>
      <c r="J164" s="100">
        <v>2</v>
      </c>
      <c r="K164" s="108"/>
      <c r="L164" s="106"/>
      <c r="M164" s="44"/>
      <c r="N164" s="101" t="s">
        <v>491</v>
      </c>
    </row>
    <row r="165" spans="1:14" s="79" customFormat="1" hidden="1">
      <c r="A165" s="88"/>
      <c r="B165" s="44"/>
      <c r="C165" s="100"/>
      <c r="D165" s="123" t="s">
        <v>262</v>
      </c>
      <c r="E165" s="123" t="s">
        <v>263</v>
      </c>
      <c r="F165" s="100">
        <v>1992</v>
      </c>
      <c r="G165" s="100"/>
      <c r="H165" s="123" t="s">
        <v>185</v>
      </c>
      <c r="I165" s="123" t="s">
        <v>182</v>
      </c>
      <c r="J165" s="100">
        <v>1</v>
      </c>
      <c r="K165" s="100"/>
      <c r="L165" s="100"/>
      <c r="M165" s="100"/>
      <c r="N165" s="127" t="s">
        <v>264</v>
      </c>
    </row>
    <row r="166" spans="1:14" hidden="1">
      <c r="A166" s="88"/>
      <c r="B166" s="44"/>
      <c r="C166" s="100"/>
      <c r="D166" s="123" t="s">
        <v>223</v>
      </c>
      <c r="E166" s="123" t="s">
        <v>99</v>
      </c>
      <c r="F166" s="100">
        <v>1992</v>
      </c>
      <c r="G166" s="123" t="s">
        <v>220</v>
      </c>
      <c r="H166" s="123" t="s">
        <v>224</v>
      </c>
      <c r="I166" s="123" t="s">
        <v>221</v>
      </c>
      <c r="J166" s="100"/>
      <c r="K166" s="100"/>
      <c r="L166" s="100"/>
      <c r="M166" s="100"/>
      <c r="N166" s="127"/>
    </row>
    <row r="167" spans="1:14" hidden="1">
      <c r="A167" s="88"/>
      <c r="B167" s="44"/>
      <c r="C167" s="100"/>
      <c r="D167" s="89" t="s">
        <v>61</v>
      </c>
      <c r="E167" s="89" t="s">
        <v>62</v>
      </c>
      <c r="F167" s="44">
        <v>1993</v>
      </c>
      <c r="G167" s="90" t="s">
        <v>29</v>
      </c>
      <c r="H167" s="89" t="s">
        <v>30</v>
      </c>
      <c r="I167" s="89" t="s">
        <v>31</v>
      </c>
      <c r="J167" s="44" t="s">
        <v>63</v>
      </c>
      <c r="K167" s="91"/>
      <c r="L167" s="44"/>
      <c r="M167" s="44"/>
      <c r="N167" s="101" t="s">
        <v>32</v>
      </c>
    </row>
    <row r="168" spans="1:14" s="79" customFormat="1" hidden="1">
      <c r="A168" s="138"/>
      <c r="B168" s="100"/>
      <c r="C168" s="100"/>
      <c r="D168" s="123" t="s">
        <v>585</v>
      </c>
      <c r="E168" s="123" t="s">
        <v>217</v>
      </c>
      <c r="F168" s="100">
        <v>1993</v>
      </c>
      <c r="G168" s="140"/>
      <c r="H168" s="123" t="s">
        <v>584</v>
      </c>
      <c r="I168" s="123"/>
      <c r="J168" s="100"/>
      <c r="K168" s="100"/>
      <c r="L168" s="100"/>
      <c r="M168" s="100"/>
      <c r="N168" s="128"/>
    </row>
    <row r="169" spans="1:14" s="79" customFormat="1" hidden="1">
      <c r="A169" s="88"/>
      <c r="B169" s="44"/>
      <c r="C169" s="100"/>
      <c r="D169" s="89" t="s">
        <v>59</v>
      </c>
      <c r="E169" s="89" t="s">
        <v>28</v>
      </c>
      <c r="F169" s="44">
        <v>1993</v>
      </c>
      <c r="G169" s="90" t="s">
        <v>29</v>
      </c>
      <c r="H169" s="89" t="s">
        <v>30</v>
      </c>
      <c r="I169" s="89" t="s">
        <v>31</v>
      </c>
      <c r="J169" s="44">
        <v>3</v>
      </c>
      <c r="K169" s="91"/>
      <c r="L169" s="44"/>
      <c r="M169" s="44"/>
      <c r="N169" s="92" t="s">
        <v>60</v>
      </c>
    </row>
    <row r="170" spans="1:14" s="79" customFormat="1" hidden="1">
      <c r="A170" s="138"/>
      <c r="B170" s="100"/>
      <c r="C170" s="100"/>
      <c r="D170" s="123" t="s">
        <v>535</v>
      </c>
      <c r="E170" s="123" t="s">
        <v>28</v>
      </c>
      <c r="F170" s="100">
        <v>1993</v>
      </c>
      <c r="G170" s="139"/>
      <c r="H170" s="100"/>
      <c r="I170" s="100"/>
      <c r="J170" s="100">
        <v>1</v>
      </c>
      <c r="K170" s="100"/>
      <c r="L170" s="100"/>
      <c r="M170" s="100"/>
      <c r="N170" s="128" t="s">
        <v>536</v>
      </c>
    </row>
    <row r="171" spans="1:14" s="79" customFormat="1" hidden="1">
      <c r="A171" s="88"/>
      <c r="B171" s="44"/>
      <c r="C171" s="44"/>
      <c r="D171" s="98" t="s">
        <v>187</v>
      </c>
      <c r="E171" s="98" t="s">
        <v>263</v>
      </c>
      <c r="F171" s="44">
        <v>1993</v>
      </c>
      <c r="G171" s="99" t="s">
        <v>109</v>
      </c>
      <c r="H171" s="89" t="s">
        <v>162</v>
      </c>
      <c r="I171" s="98" t="s">
        <v>115</v>
      </c>
      <c r="J171" s="100">
        <v>3</v>
      </c>
      <c r="K171" s="108"/>
      <c r="L171" s="106"/>
      <c r="M171" s="44"/>
      <c r="N171" s="130" t="s">
        <v>364</v>
      </c>
    </row>
    <row r="172" spans="1:14" s="79" customFormat="1" hidden="1">
      <c r="A172" s="88"/>
      <c r="B172" s="44"/>
      <c r="C172" s="100"/>
      <c r="D172" s="89" t="s">
        <v>54</v>
      </c>
      <c r="E172" s="89" t="s">
        <v>55</v>
      </c>
      <c r="F172" s="44">
        <v>1993</v>
      </c>
      <c r="G172" s="90" t="s">
        <v>29</v>
      </c>
      <c r="H172" s="89" t="s">
        <v>30</v>
      </c>
      <c r="I172" s="89" t="s">
        <v>31</v>
      </c>
      <c r="J172" s="44">
        <v>2</v>
      </c>
      <c r="K172" s="91"/>
      <c r="L172" s="44"/>
      <c r="M172" s="44"/>
      <c r="N172" s="92" t="s">
        <v>56</v>
      </c>
    </row>
    <row r="173" spans="1:14" s="79" customFormat="1" hidden="1">
      <c r="A173" s="88"/>
      <c r="B173" s="44"/>
      <c r="C173" s="100"/>
      <c r="D173" s="123" t="s">
        <v>324</v>
      </c>
      <c r="E173" s="123" t="s">
        <v>154</v>
      </c>
      <c r="F173" s="100">
        <v>1993</v>
      </c>
      <c r="G173" s="123" t="s">
        <v>286</v>
      </c>
      <c r="H173" s="123" t="s">
        <v>147</v>
      </c>
      <c r="I173" s="123"/>
      <c r="J173" s="123"/>
      <c r="K173" s="123"/>
      <c r="L173" s="123"/>
      <c r="M173" s="123"/>
      <c r="N173" s="127" t="s">
        <v>287</v>
      </c>
    </row>
    <row r="174" spans="1:14" s="79" customFormat="1" hidden="1">
      <c r="A174" s="138"/>
      <c r="B174" s="100"/>
      <c r="C174" s="100"/>
      <c r="D174" s="123" t="s">
        <v>583</v>
      </c>
      <c r="E174" s="123" t="s">
        <v>446</v>
      </c>
      <c r="F174" s="100">
        <v>1993</v>
      </c>
      <c r="G174" s="140"/>
      <c r="H174" s="123" t="s">
        <v>584</v>
      </c>
      <c r="I174" s="123"/>
      <c r="J174" s="100"/>
      <c r="K174" s="100"/>
      <c r="L174" s="100"/>
      <c r="M174" s="100"/>
      <c r="N174" s="128"/>
    </row>
    <row r="175" spans="1:14" s="79" customFormat="1" hidden="1">
      <c r="A175" s="88"/>
      <c r="B175" s="44"/>
      <c r="C175" s="100"/>
      <c r="D175" s="89" t="s">
        <v>197</v>
      </c>
      <c r="E175" s="89" t="s">
        <v>152</v>
      </c>
      <c r="F175" s="44">
        <v>1993</v>
      </c>
      <c r="G175" s="90" t="s">
        <v>189</v>
      </c>
      <c r="H175" s="89" t="s">
        <v>190</v>
      </c>
      <c r="I175" s="89" t="s">
        <v>191</v>
      </c>
      <c r="J175" s="44"/>
      <c r="K175" s="91"/>
      <c r="L175" s="44"/>
      <c r="M175" s="44"/>
      <c r="N175" s="92"/>
    </row>
    <row r="176" spans="1:14" hidden="1">
      <c r="A176" s="88"/>
      <c r="B176" s="44"/>
      <c r="C176" s="100"/>
      <c r="D176" s="123" t="s">
        <v>248</v>
      </c>
      <c r="E176" s="123" t="s">
        <v>85</v>
      </c>
      <c r="F176" s="100">
        <v>1993</v>
      </c>
      <c r="G176" s="178" t="s">
        <v>244</v>
      </c>
      <c r="H176" s="123" t="s">
        <v>245</v>
      </c>
      <c r="I176" s="123" t="s">
        <v>246</v>
      </c>
      <c r="J176" s="100"/>
      <c r="K176" s="100"/>
      <c r="L176" s="100"/>
      <c r="M176" s="100"/>
      <c r="N176" s="128"/>
    </row>
    <row r="177" spans="1:14" hidden="1">
      <c r="A177" s="138"/>
      <c r="B177" s="100"/>
      <c r="C177" s="100"/>
      <c r="D177" s="123" t="s">
        <v>533</v>
      </c>
      <c r="E177" s="123" t="s">
        <v>488</v>
      </c>
      <c r="F177" s="100">
        <v>1993</v>
      </c>
      <c r="G177" s="140" t="s">
        <v>529</v>
      </c>
      <c r="H177" s="123" t="s">
        <v>530</v>
      </c>
      <c r="I177" s="123" t="s">
        <v>139</v>
      </c>
      <c r="J177" s="100">
        <v>11</v>
      </c>
      <c r="K177" s="100"/>
      <c r="L177" s="100"/>
      <c r="M177" s="100"/>
      <c r="N177" s="127" t="s">
        <v>534</v>
      </c>
    </row>
    <row r="178" spans="1:14" s="79" customFormat="1" hidden="1">
      <c r="A178" s="88"/>
      <c r="B178" s="44"/>
      <c r="C178" s="44"/>
      <c r="D178" s="98" t="s">
        <v>454</v>
      </c>
      <c r="E178" s="98" t="s">
        <v>135</v>
      </c>
      <c r="F178" s="44">
        <v>1993</v>
      </c>
      <c r="G178" s="99"/>
      <c r="H178" s="89" t="s">
        <v>422</v>
      </c>
      <c r="I178" s="98" t="s">
        <v>139</v>
      </c>
      <c r="J178" s="100"/>
      <c r="K178" s="108"/>
      <c r="L178" s="106"/>
      <c r="M178" s="44"/>
      <c r="N178" s="130"/>
    </row>
    <row r="179" spans="1:14" s="79" customFormat="1" hidden="1">
      <c r="A179" s="88"/>
      <c r="B179" s="44"/>
      <c r="C179" s="100"/>
      <c r="D179" s="123"/>
      <c r="E179" s="123"/>
      <c r="F179" s="100"/>
      <c r="G179" s="123"/>
      <c r="H179" s="123"/>
      <c r="I179" s="123"/>
      <c r="J179" s="100"/>
      <c r="K179" s="100"/>
      <c r="L179" s="100"/>
      <c r="M179" s="100"/>
      <c r="N179" s="127"/>
    </row>
    <row r="180" spans="1:14" s="79" customFormat="1" hidden="1">
      <c r="A180" s="88"/>
      <c r="B180" s="44"/>
      <c r="C180" s="100"/>
      <c r="D180" s="123"/>
      <c r="E180" s="123"/>
      <c r="F180" s="100"/>
      <c r="G180" s="123"/>
      <c r="H180" s="123"/>
      <c r="I180" s="123"/>
      <c r="J180" s="100"/>
      <c r="K180" s="100"/>
      <c r="L180" s="100"/>
      <c r="M180" s="100"/>
      <c r="N180" s="127"/>
    </row>
    <row r="181" spans="1:14" s="79" customFormat="1" hidden="1">
      <c r="A181" s="88"/>
      <c r="B181" s="44"/>
      <c r="C181" s="100"/>
      <c r="D181" s="123"/>
      <c r="E181" s="123"/>
      <c r="F181" s="100"/>
      <c r="G181" s="123"/>
      <c r="H181" s="123"/>
      <c r="I181" s="123"/>
      <c r="J181" s="100"/>
      <c r="K181" s="100"/>
      <c r="L181" s="100"/>
      <c r="M181" s="100"/>
      <c r="N181" s="127"/>
    </row>
    <row r="182" spans="1:14" s="79" customFormat="1" hidden="1">
      <c r="A182" s="88"/>
      <c r="B182" s="44"/>
      <c r="C182" s="100"/>
      <c r="D182" s="123"/>
      <c r="E182" s="123"/>
      <c r="F182" s="100"/>
      <c r="G182" s="123"/>
      <c r="H182" s="123"/>
      <c r="I182" s="123"/>
      <c r="J182" s="100"/>
      <c r="K182" s="100"/>
      <c r="L182" s="100"/>
      <c r="M182" s="100"/>
      <c r="N182" s="127"/>
    </row>
    <row r="183" spans="1:14" s="79" customFormat="1" hidden="1">
      <c r="A183" s="88"/>
      <c r="B183" s="44"/>
      <c r="C183" s="100"/>
      <c r="D183" s="123"/>
      <c r="E183" s="123"/>
      <c r="F183" s="100"/>
      <c r="G183" s="123"/>
      <c r="H183" s="123"/>
      <c r="I183" s="123"/>
      <c r="J183" s="100"/>
      <c r="K183" s="100"/>
      <c r="L183" s="100"/>
      <c r="M183" s="100"/>
      <c r="N183" s="127"/>
    </row>
    <row r="184" spans="1:14" s="79" customFormat="1" hidden="1">
      <c r="A184" s="88"/>
      <c r="B184" s="44"/>
      <c r="C184" s="100"/>
      <c r="D184" s="123"/>
      <c r="E184" s="123"/>
      <c r="F184" s="100"/>
      <c r="G184" s="123"/>
      <c r="H184" s="123"/>
      <c r="I184" s="123"/>
      <c r="J184" s="100"/>
      <c r="K184" s="100"/>
      <c r="L184" s="100"/>
      <c r="M184" s="100"/>
      <c r="N184" s="127"/>
    </row>
    <row r="185" spans="1:14" s="79" customFormat="1" hidden="1">
      <c r="A185" s="88"/>
      <c r="B185" s="44"/>
      <c r="C185" s="100"/>
      <c r="D185" s="123"/>
      <c r="E185" s="123"/>
      <c r="F185" s="100"/>
      <c r="G185" s="123"/>
      <c r="H185" s="123"/>
      <c r="I185" s="123"/>
      <c r="J185" s="100"/>
      <c r="K185" s="100"/>
      <c r="L185" s="100"/>
      <c r="M185" s="100"/>
      <c r="N185" s="127"/>
    </row>
    <row r="186" spans="1:14" s="79" customFormat="1" hidden="1">
      <c r="A186" s="88"/>
      <c r="B186" s="44"/>
      <c r="C186" s="100"/>
      <c r="D186" s="123"/>
      <c r="E186" s="123"/>
      <c r="F186" s="100"/>
      <c r="G186" s="123"/>
      <c r="H186" s="123"/>
      <c r="I186" s="123"/>
      <c r="J186" s="100"/>
      <c r="K186" s="100"/>
      <c r="L186" s="100"/>
      <c r="M186" s="100"/>
      <c r="N186" s="127"/>
    </row>
    <row r="187" spans="1:14" s="79" customFormat="1" hidden="1">
      <c r="A187" s="88"/>
      <c r="B187" s="44"/>
      <c r="C187" s="100"/>
      <c r="D187" s="123"/>
      <c r="E187" s="123"/>
      <c r="F187" s="100"/>
      <c r="G187" s="123"/>
      <c r="H187" s="123"/>
      <c r="I187" s="123"/>
      <c r="J187" s="100"/>
      <c r="K187" s="100"/>
      <c r="L187" s="100"/>
      <c r="M187" s="100"/>
      <c r="N187" s="127"/>
    </row>
    <row r="188" spans="1:14" s="79" customFormat="1" hidden="1">
      <c r="A188" s="88"/>
      <c r="B188" s="44"/>
      <c r="C188" s="100"/>
      <c r="D188" s="123"/>
      <c r="E188" s="123"/>
      <c r="F188" s="100"/>
      <c r="G188" s="123"/>
      <c r="H188" s="123"/>
      <c r="I188" s="123"/>
      <c r="J188" s="100"/>
      <c r="K188" s="100"/>
      <c r="L188" s="100"/>
      <c r="M188" s="100"/>
      <c r="N188" s="127"/>
    </row>
    <row r="189" spans="1:14" s="79" customFormat="1" hidden="1">
      <c r="A189" s="88"/>
      <c r="B189" s="44"/>
      <c r="C189" s="100"/>
      <c r="D189" s="123"/>
      <c r="E189" s="123"/>
      <c r="F189" s="100"/>
      <c r="G189" s="123"/>
      <c r="H189" s="123"/>
      <c r="I189" s="123"/>
      <c r="J189" s="100"/>
      <c r="K189" s="100"/>
      <c r="L189" s="100"/>
      <c r="M189" s="100"/>
      <c r="N189" s="127"/>
    </row>
    <row r="190" spans="1:14" s="79" customFormat="1" hidden="1">
      <c r="A190" s="88"/>
      <c r="B190" s="44"/>
      <c r="C190" s="100"/>
      <c r="D190" s="123"/>
      <c r="E190" s="123"/>
      <c r="F190" s="100"/>
      <c r="G190" s="123"/>
      <c r="H190" s="123"/>
      <c r="I190" s="123"/>
      <c r="J190" s="100"/>
      <c r="K190" s="100"/>
      <c r="L190" s="100"/>
      <c r="M190" s="100"/>
      <c r="N190" s="127"/>
    </row>
    <row r="191" spans="1:14" s="79" customFormat="1" hidden="1">
      <c r="A191" s="88"/>
      <c r="B191" s="44"/>
      <c r="C191" s="100"/>
      <c r="D191" s="123"/>
      <c r="E191" s="123"/>
      <c r="F191" s="100"/>
      <c r="G191" s="123"/>
      <c r="H191" s="123"/>
      <c r="I191" s="123"/>
      <c r="J191" s="100"/>
      <c r="K191" s="100"/>
      <c r="L191" s="100"/>
      <c r="M191" s="100"/>
      <c r="N191" s="127"/>
    </row>
    <row r="192" spans="1:14" s="79" customFormat="1" hidden="1">
      <c r="A192" s="88"/>
      <c r="B192" s="44"/>
      <c r="C192" s="100"/>
      <c r="D192" s="123"/>
      <c r="E192" s="123"/>
      <c r="F192" s="100"/>
      <c r="G192" s="123"/>
      <c r="H192" s="123"/>
      <c r="I192" s="123"/>
      <c r="J192" s="100"/>
      <c r="K192" s="100"/>
      <c r="L192" s="100"/>
      <c r="M192" s="100"/>
      <c r="N192" s="127"/>
    </row>
    <row r="193" spans="1:14" s="79" customFormat="1" hidden="1">
      <c r="A193" s="88"/>
      <c r="B193" s="44"/>
      <c r="C193" s="100"/>
      <c r="D193" s="123"/>
      <c r="E193" s="123"/>
      <c r="F193" s="100"/>
      <c r="G193" s="123"/>
      <c r="H193" s="123"/>
      <c r="I193" s="123"/>
      <c r="J193" s="100"/>
      <c r="K193" s="100"/>
      <c r="L193" s="100"/>
      <c r="M193" s="100"/>
      <c r="N193" s="127"/>
    </row>
    <row r="194" spans="1:14" hidden="1">
      <c r="A194" s="88"/>
      <c r="B194" s="44"/>
      <c r="C194" s="44"/>
      <c r="D194" s="89"/>
      <c r="E194" s="89"/>
      <c r="F194" s="44"/>
      <c r="G194" s="90"/>
      <c r="H194" s="89"/>
      <c r="I194" s="89"/>
      <c r="J194" s="44"/>
      <c r="K194" s="91"/>
      <c r="L194" s="44"/>
      <c r="M194" s="44"/>
      <c r="N194" s="92"/>
    </row>
    <row r="195" spans="1:14">
      <c r="A195" s="93"/>
      <c r="B195" s="45"/>
      <c r="C195" s="45"/>
      <c r="D195" s="94"/>
      <c r="E195" s="94"/>
      <c r="F195" s="45"/>
      <c r="G195" s="95"/>
      <c r="H195" s="94"/>
      <c r="I195" s="94"/>
      <c r="J195" s="45"/>
      <c r="K195" s="96"/>
      <c r="L195" s="45"/>
      <c r="M195" s="45"/>
      <c r="N195" s="97"/>
    </row>
    <row r="197" spans="1:14">
      <c r="A197" s="85" t="s">
        <v>1008</v>
      </c>
      <c r="B197" s="85"/>
    </row>
    <row r="198" spans="1:14">
      <c r="A198" s="86" t="s">
        <v>22</v>
      </c>
      <c r="B198" s="86" t="s">
        <v>23</v>
      </c>
      <c r="C198" s="102" t="s">
        <v>1</v>
      </c>
      <c r="D198" s="86" t="s">
        <v>6</v>
      </c>
      <c r="E198" s="86" t="s">
        <v>7</v>
      </c>
      <c r="F198" s="86" t="s">
        <v>14</v>
      </c>
      <c r="G198" s="87" t="s">
        <v>5</v>
      </c>
      <c r="H198" s="86" t="s">
        <v>3</v>
      </c>
      <c r="I198" s="86" t="s">
        <v>4</v>
      </c>
      <c r="J198" s="86" t="s">
        <v>15</v>
      </c>
      <c r="K198" s="86" t="s">
        <v>8</v>
      </c>
      <c r="L198" s="86" t="s">
        <v>16</v>
      </c>
      <c r="M198" s="86" t="s">
        <v>17</v>
      </c>
      <c r="N198" s="86" t="s">
        <v>18</v>
      </c>
    </row>
    <row r="199" spans="1:14" ht="25.5">
      <c r="A199" s="103"/>
      <c r="B199" s="62">
        <v>1</v>
      </c>
      <c r="C199" s="62">
        <v>177</v>
      </c>
      <c r="D199" s="141" t="s">
        <v>798</v>
      </c>
      <c r="E199" s="141" t="s">
        <v>505</v>
      </c>
      <c r="F199" s="156">
        <v>30497</v>
      </c>
      <c r="G199" s="142" t="s">
        <v>871</v>
      </c>
      <c r="H199" s="141" t="s">
        <v>329</v>
      </c>
      <c r="I199" s="141" t="s">
        <v>872</v>
      </c>
      <c r="J199" s="62" t="s">
        <v>873</v>
      </c>
      <c r="K199" s="166">
        <v>3.155092592592592E-2</v>
      </c>
      <c r="L199" s="155">
        <v>1</v>
      </c>
      <c r="M199" s="9">
        <v>20</v>
      </c>
      <c r="N199" s="218" t="s">
        <v>874</v>
      </c>
    </row>
    <row r="200" spans="1:14">
      <c r="A200" s="88"/>
      <c r="B200" s="44">
        <v>2</v>
      </c>
      <c r="C200" s="44">
        <v>169</v>
      </c>
      <c r="D200" s="98" t="s">
        <v>695</v>
      </c>
      <c r="E200" s="98" t="s">
        <v>43</v>
      </c>
      <c r="F200" s="37">
        <v>31422</v>
      </c>
      <c r="G200" s="99" t="s">
        <v>696</v>
      </c>
      <c r="H200" s="98" t="s">
        <v>682</v>
      </c>
      <c r="I200" s="98" t="s">
        <v>110</v>
      </c>
      <c r="J200" s="100" t="s">
        <v>284</v>
      </c>
      <c r="K200" s="68">
        <v>3.2118055555555559E-2</v>
      </c>
      <c r="L200" s="100">
        <v>1</v>
      </c>
      <c r="M200" s="44">
        <v>17</v>
      </c>
      <c r="N200" s="206" t="s">
        <v>697</v>
      </c>
    </row>
    <row r="201" spans="1:14" ht="25.5">
      <c r="A201" s="88"/>
      <c r="B201" s="44">
        <v>3</v>
      </c>
      <c r="C201" s="44">
        <v>171</v>
      </c>
      <c r="D201" s="98" t="s">
        <v>701</v>
      </c>
      <c r="E201" s="98" t="s">
        <v>87</v>
      </c>
      <c r="F201" s="37">
        <v>30606</v>
      </c>
      <c r="G201" s="99" t="s">
        <v>681</v>
      </c>
      <c r="H201" s="98" t="s">
        <v>682</v>
      </c>
      <c r="I201" s="98" t="s">
        <v>110</v>
      </c>
      <c r="J201" s="100" t="s">
        <v>284</v>
      </c>
      <c r="K201" s="68">
        <v>3.2361111111111111E-2</v>
      </c>
      <c r="L201" s="100">
        <v>1</v>
      </c>
      <c r="M201" s="44">
        <v>15</v>
      </c>
      <c r="N201" s="206" t="s">
        <v>702</v>
      </c>
    </row>
    <row r="202" spans="1:14">
      <c r="A202" s="88"/>
      <c r="B202" s="44">
        <v>4</v>
      </c>
      <c r="C202" s="44">
        <v>170</v>
      </c>
      <c r="D202" s="98" t="s">
        <v>698</v>
      </c>
      <c r="E202" s="98" t="s">
        <v>699</v>
      </c>
      <c r="F202" s="37">
        <v>31927</v>
      </c>
      <c r="G202" s="99" t="s">
        <v>681</v>
      </c>
      <c r="H202" s="98" t="s">
        <v>682</v>
      </c>
      <c r="I202" s="98" t="s">
        <v>110</v>
      </c>
      <c r="J202" s="100" t="s">
        <v>284</v>
      </c>
      <c r="K202" s="68">
        <v>3.2627314814814817E-2</v>
      </c>
      <c r="L202" s="100">
        <v>1</v>
      </c>
      <c r="M202" s="44">
        <v>14</v>
      </c>
      <c r="N202" s="206" t="s">
        <v>683</v>
      </c>
    </row>
    <row r="203" spans="1:14" ht="25.5">
      <c r="A203" s="88"/>
      <c r="B203" s="44">
        <v>5</v>
      </c>
      <c r="C203" s="44">
        <v>179</v>
      </c>
      <c r="D203" s="98" t="s">
        <v>924</v>
      </c>
      <c r="E203" s="89" t="s">
        <v>239</v>
      </c>
      <c r="F203" s="37">
        <v>32613</v>
      </c>
      <c r="G203" s="90" t="s">
        <v>876</v>
      </c>
      <c r="H203" s="89" t="s">
        <v>329</v>
      </c>
      <c r="I203" s="89" t="s">
        <v>872</v>
      </c>
      <c r="J203" s="44" t="s">
        <v>284</v>
      </c>
      <c r="K203" s="68">
        <v>3.3472222222222223E-2</v>
      </c>
      <c r="L203" s="100">
        <v>1</v>
      </c>
      <c r="M203" s="44">
        <v>13</v>
      </c>
      <c r="N203" s="206" t="s">
        <v>874</v>
      </c>
    </row>
    <row r="204" spans="1:14" ht="25.5">
      <c r="A204" s="88"/>
      <c r="B204" s="44">
        <v>6</v>
      </c>
      <c r="C204" s="44">
        <v>176</v>
      </c>
      <c r="D204" s="89" t="s">
        <v>327</v>
      </c>
      <c r="E204" s="89" t="s">
        <v>65</v>
      </c>
      <c r="F204" s="44">
        <v>1990</v>
      </c>
      <c r="G204" s="89" t="s">
        <v>328</v>
      </c>
      <c r="H204" s="89" t="s">
        <v>329</v>
      </c>
      <c r="I204" s="89" t="s">
        <v>330</v>
      </c>
      <c r="J204" s="89" t="s">
        <v>116</v>
      </c>
      <c r="K204" s="68">
        <v>3.498842592592593E-2</v>
      </c>
      <c r="L204" s="100">
        <v>1</v>
      </c>
      <c r="M204" s="44">
        <v>12</v>
      </c>
      <c r="N204" s="219" t="s">
        <v>331</v>
      </c>
    </row>
    <row r="205" spans="1:14" ht="25.5">
      <c r="A205" s="88"/>
      <c r="B205" s="44">
        <v>7</v>
      </c>
      <c r="C205" s="44">
        <v>178</v>
      </c>
      <c r="D205" s="89" t="s">
        <v>875</v>
      </c>
      <c r="E205" s="89" t="s">
        <v>131</v>
      </c>
      <c r="F205" s="37">
        <v>32935</v>
      </c>
      <c r="G205" s="90" t="s">
        <v>868</v>
      </c>
      <c r="H205" s="89" t="s">
        <v>329</v>
      </c>
      <c r="I205" s="89" t="s">
        <v>869</v>
      </c>
      <c r="J205" s="44" t="s">
        <v>116</v>
      </c>
      <c r="K205" s="68">
        <v>3.5034722222222224E-2</v>
      </c>
      <c r="L205" s="100">
        <v>1</v>
      </c>
      <c r="M205" s="44">
        <v>11</v>
      </c>
      <c r="N205" s="206" t="s">
        <v>870</v>
      </c>
    </row>
    <row r="206" spans="1:14">
      <c r="A206" s="88"/>
      <c r="B206" s="44">
        <v>8</v>
      </c>
      <c r="C206" s="44">
        <v>183</v>
      </c>
      <c r="D206" s="98" t="s">
        <v>878</v>
      </c>
      <c r="E206" s="98" t="s">
        <v>879</v>
      </c>
      <c r="F206" s="37">
        <v>1990</v>
      </c>
      <c r="G206" s="99" t="s">
        <v>868</v>
      </c>
      <c r="H206" s="98" t="s">
        <v>329</v>
      </c>
      <c r="I206" s="98" t="s">
        <v>869</v>
      </c>
      <c r="J206" s="100" t="s">
        <v>116</v>
      </c>
      <c r="K206" s="68">
        <v>3.577546296296296E-2</v>
      </c>
      <c r="L206" s="100">
        <v>1</v>
      </c>
      <c r="M206" s="44">
        <v>10</v>
      </c>
      <c r="N206" s="206" t="s">
        <v>880</v>
      </c>
    </row>
    <row r="207" spans="1:14" ht="38.25">
      <c r="A207" s="88"/>
      <c r="B207" s="44">
        <v>9</v>
      </c>
      <c r="C207" s="44">
        <v>182</v>
      </c>
      <c r="D207" s="89" t="s">
        <v>70</v>
      </c>
      <c r="E207" s="89" t="s">
        <v>599</v>
      </c>
      <c r="F207" s="37">
        <v>33030</v>
      </c>
      <c r="G207" s="90" t="s">
        <v>871</v>
      </c>
      <c r="H207" s="89" t="s">
        <v>329</v>
      </c>
      <c r="I207" s="89" t="s">
        <v>872</v>
      </c>
      <c r="J207" s="44" t="s">
        <v>873</v>
      </c>
      <c r="K207" s="68">
        <v>3.5798611111111107E-2</v>
      </c>
      <c r="L207" s="100">
        <v>1</v>
      </c>
      <c r="M207" s="44">
        <v>9</v>
      </c>
      <c r="N207" s="206" t="s">
        <v>877</v>
      </c>
    </row>
    <row r="208" spans="1:14">
      <c r="A208" s="88"/>
      <c r="B208" s="44">
        <v>10</v>
      </c>
      <c r="C208" s="44">
        <v>174</v>
      </c>
      <c r="D208" s="89" t="s">
        <v>77</v>
      </c>
      <c r="E208" s="89" t="s">
        <v>231</v>
      </c>
      <c r="F208" s="37">
        <v>31795</v>
      </c>
      <c r="G208" s="90" t="s">
        <v>232</v>
      </c>
      <c r="H208" s="89" t="s">
        <v>233</v>
      </c>
      <c r="I208" s="89" t="s">
        <v>234</v>
      </c>
      <c r="J208" s="44" t="s">
        <v>116</v>
      </c>
      <c r="K208" s="68">
        <v>3.7141203703703704E-2</v>
      </c>
      <c r="L208" s="100">
        <v>1</v>
      </c>
      <c r="M208" s="44">
        <v>8</v>
      </c>
      <c r="N208" s="206" t="s">
        <v>235</v>
      </c>
    </row>
    <row r="209" spans="1:14">
      <c r="A209" s="88"/>
      <c r="B209" s="44">
        <v>11</v>
      </c>
      <c r="C209" s="44">
        <v>172</v>
      </c>
      <c r="D209" s="98" t="s">
        <v>273</v>
      </c>
      <c r="E209" s="98" t="s">
        <v>41</v>
      </c>
      <c r="F209" s="37">
        <v>33449</v>
      </c>
      <c r="G209" s="99" t="s">
        <v>681</v>
      </c>
      <c r="H209" s="98" t="s">
        <v>682</v>
      </c>
      <c r="I209" s="98" t="s">
        <v>110</v>
      </c>
      <c r="J209" s="100">
        <v>1</v>
      </c>
      <c r="K209" s="68">
        <v>3.9432870370370368E-2</v>
      </c>
      <c r="L209" s="100">
        <v>1</v>
      </c>
      <c r="M209" s="44">
        <v>7</v>
      </c>
      <c r="N209" s="206" t="s">
        <v>700</v>
      </c>
    </row>
    <row r="210" spans="1:14" ht="25.5">
      <c r="A210" s="88"/>
      <c r="B210" s="44">
        <v>12</v>
      </c>
      <c r="C210" s="44">
        <v>181</v>
      </c>
      <c r="D210" s="89" t="s">
        <v>875</v>
      </c>
      <c r="E210" s="89" t="s">
        <v>53</v>
      </c>
      <c r="F210" s="37">
        <v>32935</v>
      </c>
      <c r="G210" s="90" t="s">
        <v>868</v>
      </c>
      <c r="H210" s="89" t="s">
        <v>329</v>
      </c>
      <c r="I210" s="89" t="s">
        <v>869</v>
      </c>
      <c r="J210" s="44">
        <v>1</v>
      </c>
      <c r="K210" s="68">
        <v>4.1226851851851855E-2</v>
      </c>
      <c r="L210" s="100">
        <v>1</v>
      </c>
      <c r="M210" s="44">
        <v>6</v>
      </c>
      <c r="N210" s="206" t="s">
        <v>870</v>
      </c>
    </row>
    <row r="211" spans="1:14">
      <c r="A211" s="88"/>
      <c r="B211" s="44">
        <v>13</v>
      </c>
      <c r="C211" s="44">
        <v>175</v>
      </c>
      <c r="D211" s="98" t="s">
        <v>881</v>
      </c>
      <c r="E211" s="98" t="s">
        <v>65</v>
      </c>
      <c r="F211" s="37">
        <v>28813</v>
      </c>
      <c r="G211" s="99"/>
      <c r="H211" s="98" t="s">
        <v>656</v>
      </c>
      <c r="I211" s="98" t="s">
        <v>139</v>
      </c>
      <c r="J211" s="100"/>
      <c r="K211" s="68">
        <v>4.311342592592593E-2</v>
      </c>
      <c r="L211" s="100">
        <v>1</v>
      </c>
      <c r="M211" s="44">
        <v>5</v>
      </c>
      <c r="N211" s="206"/>
    </row>
    <row r="212" spans="1:14" ht="25.5">
      <c r="A212" s="88"/>
      <c r="B212" s="44">
        <v>14</v>
      </c>
      <c r="C212" s="44">
        <v>180</v>
      </c>
      <c r="D212" s="89" t="s">
        <v>867</v>
      </c>
      <c r="E212" s="89" t="s">
        <v>717</v>
      </c>
      <c r="F212" s="37">
        <v>33881</v>
      </c>
      <c r="G212" s="90" t="s">
        <v>868</v>
      </c>
      <c r="H212" s="89" t="s">
        <v>329</v>
      </c>
      <c r="I212" s="89" t="s">
        <v>869</v>
      </c>
      <c r="J212" s="44"/>
      <c r="K212" s="68">
        <v>4.8206018518518523E-2</v>
      </c>
      <c r="L212" s="100">
        <v>1</v>
      </c>
      <c r="M212" s="44">
        <v>4</v>
      </c>
      <c r="N212" s="206" t="s">
        <v>870</v>
      </c>
    </row>
    <row r="213" spans="1:14">
      <c r="A213" s="88"/>
      <c r="B213" s="44"/>
      <c r="C213" s="44">
        <v>173</v>
      </c>
      <c r="D213" s="98" t="s">
        <v>703</v>
      </c>
      <c r="E213" s="98" t="s">
        <v>481</v>
      </c>
      <c r="F213" s="37">
        <v>1977</v>
      </c>
      <c r="G213" s="99" t="s">
        <v>684</v>
      </c>
      <c r="H213" s="98" t="s">
        <v>162</v>
      </c>
      <c r="I213" s="98" t="s">
        <v>110</v>
      </c>
      <c r="J213" s="100" t="s">
        <v>284</v>
      </c>
      <c r="K213" s="100" t="s">
        <v>843</v>
      </c>
      <c r="L213" s="100"/>
      <c r="M213" s="44"/>
      <c r="N213" s="206" t="s">
        <v>704</v>
      </c>
    </row>
    <row r="214" spans="1:14" hidden="1">
      <c r="A214" s="88"/>
      <c r="B214" s="44"/>
      <c r="C214" s="44"/>
      <c r="D214" s="98"/>
      <c r="E214" s="98"/>
      <c r="F214" s="37"/>
      <c r="G214" s="99"/>
      <c r="H214" s="98"/>
      <c r="I214" s="98"/>
      <c r="J214" s="100"/>
      <c r="K214" s="91"/>
      <c r="L214" s="106"/>
      <c r="M214" s="44"/>
      <c r="N214" s="152"/>
    </row>
    <row r="215" spans="1:14" hidden="1">
      <c r="A215" s="88"/>
      <c r="B215" s="44"/>
      <c r="C215" s="44"/>
      <c r="D215" s="98"/>
      <c r="E215" s="98"/>
      <c r="F215" s="44"/>
      <c r="G215" s="99"/>
      <c r="H215" s="98"/>
      <c r="I215" s="98"/>
      <c r="J215" s="100"/>
      <c r="K215" s="91"/>
      <c r="L215" s="106"/>
      <c r="M215" s="44"/>
      <c r="N215" s="128"/>
    </row>
    <row r="216" spans="1:14" hidden="1">
      <c r="A216" s="88"/>
      <c r="B216" s="44"/>
      <c r="C216" s="44"/>
      <c r="D216" s="89" t="s">
        <v>322</v>
      </c>
      <c r="E216" s="98" t="s">
        <v>102</v>
      </c>
      <c r="F216" s="44">
        <v>1991</v>
      </c>
      <c r="G216" s="90" t="s">
        <v>286</v>
      </c>
      <c r="H216" s="89" t="s">
        <v>147</v>
      </c>
      <c r="I216" s="89"/>
      <c r="J216" s="44"/>
      <c r="K216" s="91"/>
      <c r="L216" s="44"/>
      <c r="M216" s="44"/>
      <c r="N216" s="92" t="s">
        <v>287</v>
      </c>
    </row>
    <row r="217" spans="1:14" hidden="1">
      <c r="A217" s="88"/>
      <c r="B217" s="44"/>
      <c r="C217" s="44"/>
      <c r="D217" s="98" t="s">
        <v>42</v>
      </c>
      <c r="E217" s="98" t="s">
        <v>43</v>
      </c>
      <c r="F217" s="44">
        <v>1986</v>
      </c>
      <c r="G217" s="99" t="s">
        <v>29</v>
      </c>
      <c r="H217" s="98" t="s">
        <v>30</v>
      </c>
      <c r="I217" s="98" t="s">
        <v>31</v>
      </c>
      <c r="J217" s="100">
        <v>2</v>
      </c>
      <c r="K217" s="91"/>
      <c r="L217" s="106"/>
      <c r="M217" s="44"/>
      <c r="N217" s="128" t="s">
        <v>536</v>
      </c>
    </row>
    <row r="218" spans="1:14" ht="13.9" hidden="1" customHeight="1">
      <c r="A218" s="88"/>
      <c r="B218" s="44"/>
      <c r="C218" s="44"/>
      <c r="D218" s="98" t="s">
        <v>77</v>
      </c>
      <c r="E218" s="98" t="s">
        <v>43</v>
      </c>
      <c r="F218" s="44">
        <v>1987</v>
      </c>
      <c r="G218" s="90"/>
      <c r="H218" s="89"/>
      <c r="I218" s="98" t="s">
        <v>577</v>
      </c>
      <c r="J218" s="100">
        <v>1</v>
      </c>
      <c r="K218" s="91"/>
      <c r="L218" s="44"/>
      <c r="M218" s="44"/>
      <c r="N218" s="101" t="s">
        <v>183</v>
      </c>
    </row>
    <row r="219" spans="1:14" hidden="1">
      <c r="A219" s="88"/>
      <c r="B219" s="44"/>
      <c r="C219" s="44"/>
      <c r="D219" s="98" t="s">
        <v>77</v>
      </c>
      <c r="E219" s="98" t="s">
        <v>231</v>
      </c>
      <c r="F219" s="44">
        <v>1987</v>
      </c>
      <c r="G219" s="99" t="s">
        <v>545</v>
      </c>
      <c r="H219" s="98" t="s">
        <v>233</v>
      </c>
      <c r="I219" s="98" t="s">
        <v>234</v>
      </c>
      <c r="J219" s="100" t="s">
        <v>116</v>
      </c>
      <c r="K219" s="91"/>
      <c r="L219" s="44"/>
      <c r="M219" s="44"/>
      <c r="N219" s="128" t="s">
        <v>235</v>
      </c>
    </row>
    <row r="220" spans="1:14" ht="17.25" hidden="1" customHeight="1">
      <c r="A220" s="88"/>
      <c r="B220" s="44"/>
      <c r="C220" s="44"/>
      <c r="D220" s="89" t="s">
        <v>274</v>
      </c>
      <c r="E220" s="89" t="s">
        <v>41</v>
      </c>
      <c r="F220" s="44">
        <v>1984</v>
      </c>
      <c r="G220" s="90"/>
      <c r="H220" s="89" t="s">
        <v>217</v>
      </c>
      <c r="I220" s="89" t="s">
        <v>272</v>
      </c>
      <c r="J220" s="44"/>
      <c r="K220" s="91"/>
      <c r="L220" s="106"/>
      <c r="M220" s="44"/>
      <c r="N220" s="92"/>
    </row>
    <row r="221" spans="1:14" hidden="1">
      <c r="A221" s="88"/>
      <c r="B221" s="44"/>
      <c r="C221" s="44"/>
      <c r="D221" s="89"/>
      <c r="E221" s="89"/>
      <c r="F221" s="44"/>
      <c r="G221" s="90"/>
      <c r="H221" s="89"/>
      <c r="I221" s="89"/>
      <c r="J221" s="44"/>
      <c r="K221" s="91"/>
      <c r="L221" s="106"/>
      <c r="M221" s="44"/>
      <c r="N221" s="92"/>
    </row>
    <row r="222" spans="1:14" hidden="1">
      <c r="A222" s="88"/>
      <c r="B222" s="44"/>
      <c r="C222" s="44"/>
      <c r="D222" s="89"/>
      <c r="E222" s="89"/>
      <c r="F222" s="44"/>
      <c r="G222" s="90"/>
      <c r="H222" s="89"/>
      <c r="I222" s="89"/>
      <c r="J222" s="44"/>
      <c r="K222" s="91"/>
      <c r="L222" s="106"/>
      <c r="M222" s="107"/>
      <c r="N222" s="92"/>
    </row>
    <row r="223" spans="1:14" hidden="1">
      <c r="A223" s="88"/>
      <c r="B223" s="44"/>
      <c r="C223" s="44"/>
      <c r="D223" s="89"/>
      <c r="E223" s="89"/>
      <c r="F223" s="44"/>
      <c r="G223" s="90"/>
      <c r="H223" s="90"/>
      <c r="I223" s="89"/>
      <c r="J223" s="44"/>
      <c r="K223" s="91"/>
      <c r="L223" s="106"/>
      <c r="M223" s="44"/>
      <c r="N223" s="92"/>
    </row>
    <row r="224" spans="1:14" hidden="1">
      <c r="A224" s="88"/>
      <c r="B224" s="44"/>
      <c r="C224" s="44"/>
      <c r="D224" s="89"/>
      <c r="E224" s="89"/>
      <c r="F224" s="44"/>
      <c r="G224" s="90"/>
      <c r="H224" s="89"/>
      <c r="I224" s="89"/>
      <c r="J224" s="44"/>
      <c r="K224" s="91"/>
      <c r="L224" s="44"/>
      <c r="M224" s="44"/>
      <c r="N224" s="92"/>
    </row>
    <row r="225" spans="1:14" hidden="1">
      <c r="A225" s="88"/>
      <c r="B225" s="44"/>
      <c r="C225" s="44"/>
      <c r="D225" s="89" t="s">
        <v>243</v>
      </c>
      <c r="E225" s="89" t="s">
        <v>47</v>
      </c>
      <c r="F225" s="44">
        <v>1986</v>
      </c>
      <c r="G225" s="90" t="s">
        <v>244</v>
      </c>
      <c r="H225" s="89" t="s">
        <v>245</v>
      </c>
      <c r="I225" s="89" t="s">
        <v>246</v>
      </c>
      <c r="J225" s="44"/>
      <c r="K225" s="91"/>
      <c r="L225" s="106"/>
      <c r="M225" s="44"/>
      <c r="N225" s="92"/>
    </row>
    <row r="226" spans="1:14" hidden="1">
      <c r="A226" s="88"/>
      <c r="B226" s="44"/>
      <c r="C226" s="44"/>
      <c r="D226" s="89" t="s">
        <v>321</v>
      </c>
      <c r="E226" s="89" t="s">
        <v>102</v>
      </c>
      <c r="F226" s="44">
        <v>1991</v>
      </c>
      <c r="G226" s="90" t="s">
        <v>286</v>
      </c>
      <c r="H226" s="89" t="s">
        <v>147</v>
      </c>
      <c r="I226" s="89"/>
      <c r="J226" s="44"/>
      <c r="K226" s="91"/>
      <c r="L226" s="44"/>
      <c r="M226" s="44"/>
      <c r="N226" s="92" t="s">
        <v>287</v>
      </c>
    </row>
    <row r="227" spans="1:14" hidden="1">
      <c r="A227" s="88"/>
      <c r="B227" s="44"/>
      <c r="C227" s="44"/>
      <c r="D227" s="98" t="s">
        <v>578</v>
      </c>
      <c r="E227" s="98" t="s">
        <v>43</v>
      </c>
      <c r="F227" s="44">
        <v>1988</v>
      </c>
      <c r="G227" s="90"/>
      <c r="H227" s="89"/>
      <c r="I227" s="98" t="s">
        <v>577</v>
      </c>
      <c r="J227" s="100" t="s">
        <v>116</v>
      </c>
      <c r="K227" s="91"/>
      <c r="L227" s="44"/>
      <c r="M227" s="44"/>
      <c r="N227" s="101" t="s">
        <v>183</v>
      </c>
    </row>
    <row r="228" spans="1:14" hidden="1">
      <c r="A228" s="88"/>
      <c r="B228" s="44"/>
      <c r="C228" s="44"/>
      <c r="D228" s="89" t="s">
        <v>319</v>
      </c>
      <c r="E228" s="89" t="s">
        <v>320</v>
      </c>
      <c r="F228" s="44">
        <v>1990</v>
      </c>
      <c r="G228" s="90" t="s">
        <v>286</v>
      </c>
      <c r="H228" s="89" t="s">
        <v>147</v>
      </c>
      <c r="I228" s="89"/>
      <c r="J228" s="44"/>
      <c r="K228" s="91"/>
      <c r="L228" s="44"/>
      <c r="M228" s="44"/>
      <c r="N228" s="92" t="s">
        <v>287</v>
      </c>
    </row>
    <row r="229" spans="1:14" hidden="1">
      <c r="A229" s="88"/>
      <c r="B229" s="44"/>
      <c r="C229" s="44"/>
      <c r="D229" s="98" t="s">
        <v>543</v>
      </c>
      <c r="E229" s="98" t="s">
        <v>41</v>
      </c>
      <c r="F229" s="44">
        <v>1987</v>
      </c>
      <c r="G229" s="90"/>
      <c r="H229" s="89"/>
      <c r="I229" s="89"/>
      <c r="J229" s="100" t="s">
        <v>116</v>
      </c>
      <c r="K229" s="91"/>
      <c r="L229" s="44"/>
      <c r="M229" s="44"/>
      <c r="N229" s="128" t="s">
        <v>38</v>
      </c>
    </row>
    <row r="230" spans="1:14" ht="24" hidden="1">
      <c r="A230" s="88"/>
      <c r="B230" s="44"/>
      <c r="C230" s="44"/>
      <c r="D230" s="89" t="s">
        <v>44</v>
      </c>
      <c r="E230" s="89" t="s">
        <v>45</v>
      </c>
      <c r="F230" s="44">
        <v>1988</v>
      </c>
      <c r="G230" s="99" t="s">
        <v>29</v>
      </c>
      <c r="H230" s="98" t="s">
        <v>30</v>
      </c>
      <c r="I230" s="98" t="s">
        <v>31</v>
      </c>
      <c r="J230" s="100">
        <v>2</v>
      </c>
      <c r="K230" s="91"/>
      <c r="L230" s="106"/>
      <c r="M230" s="44"/>
      <c r="N230" s="92" t="s">
        <v>46</v>
      </c>
    </row>
    <row r="231" spans="1:14" ht="36" hidden="1">
      <c r="A231" s="88"/>
      <c r="B231" s="44"/>
      <c r="C231" s="44"/>
      <c r="D231" s="89" t="s">
        <v>44</v>
      </c>
      <c r="E231" s="89" t="s">
        <v>47</v>
      </c>
      <c r="F231" s="44">
        <v>1988</v>
      </c>
      <c r="G231" s="99" t="s">
        <v>29</v>
      </c>
      <c r="H231" s="98" t="s">
        <v>30</v>
      </c>
      <c r="I231" s="98" t="s">
        <v>31</v>
      </c>
      <c r="J231" s="100">
        <v>2</v>
      </c>
      <c r="K231" s="91"/>
      <c r="L231" s="106"/>
      <c r="M231" s="44"/>
      <c r="N231" s="92" t="s">
        <v>48</v>
      </c>
    </row>
    <row r="232" spans="1:14" hidden="1">
      <c r="A232" s="88"/>
      <c r="B232" s="44"/>
      <c r="C232" s="44"/>
      <c r="D232" s="89" t="s">
        <v>219</v>
      </c>
      <c r="E232" s="89" t="s">
        <v>76</v>
      </c>
      <c r="F232" s="44">
        <v>1985</v>
      </c>
      <c r="G232" s="90" t="s">
        <v>220</v>
      </c>
      <c r="H232" s="89" t="s">
        <v>222</v>
      </c>
      <c r="I232" s="89" t="s">
        <v>221</v>
      </c>
      <c r="J232" s="44"/>
      <c r="K232" s="91"/>
      <c r="L232" s="106"/>
      <c r="M232" s="44"/>
      <c r="N232" s="92"/>
    </row>
    <row r="233" spans="1:14" ht="24" hidden="1">
      <c r="A233" s="88"/>
      <c r="B233" s="44"/>
      <c r="C233" s="44"/>
      <c r="D233" s="98" t="s">
        <v>40</v>
      </c>
      <c r="E233" s="98" t="s">
        <v>41</v>
      </c>
      <c r="F233" s="44">
        <v>1989</v>
      </c>
      <c r="G233" s="99" t="s">
        <v>29</v>
      </c>
      <c r="H233" s="98" t="s">
        <v>30</v>
      </c>
      <c r="I233" s="98" t="s">
        <v>31</v>
      </c>
      <c r="J233" s="100">
        <v>2</v>
      </c>
      <c r="K233" s="91"/>
      <c r="L233" s="106"/>
      <c r="M233" s="44"/>
      <c r="N233" s="101" t="s">
        <v>38</v>
      </c>
    </row>
    <row r="234" spans="1:14" hidden="1">
      <c r="A234" s="88"/>
      <c r="B234" s="44"/>
      <c r="C234" s="44"/>
      <c r="D234" s="89" t="s">
        <v>204</v>
      </c>
      <c r="E234" s="89" t="s">
        <v>87</v>
      </c>
      <c r="F234" s="44">
        <v>1990</v>
      </c>
      <c r="G234" s="90"/>
      <c r="H234" s="89"/>
      <c r="I234" s="89" t="s">
        <v>202</v>
      </c>
      <c r="J234" s="44"/>
      <c r="K234" s="91"/>
      <c r="L234" s="44"/>
      <c r="M234" s="44"/>
      <c r="N234" s="92" t="s">
        <v>203</v>
      </c>
    </row>
    <row r="235" spans="1:14" ht="24" hidden="1">
      <c r="A235" s="88"/>
      <c r="B235" s="44"/>
      <c r="C235" s="44"/>
      <c r="D235" s="89" t="s">
        <v>49</v>
      </c>
      <c r="E235" s="89" t="s">
        <v>50</v>
      </c>
      <c r="F235" s="44">
        <v>1991</v>
      </c>
      <c r="G235" s="90" t="s">
        <v>29</v>
      </c>
      <c r="H235" s="89" t="s">
        <v>30</v>
      </c>
      <c r="I235" s="89" t="s">
        <v>31</v>
      </c>
      <c r="J235" s="44">
        <v>1</v>
      </c>
      <c r="K235" s="91"/>
      <c r="L235" s="44"/>
      <c r="M235" s="44"/>
      <c r="N235" s="92" t="s">
        <v>51</v>
      </c>
    </row>
    <row r="236" spans="1:14" hidden="1">
      <c r="A236" s="88"/>
      <c r="B236" s="44"/>
      <c r="C236" s="44"/>
      <c r="D236" s="98" t="s">
        <v>483</v>
      </c>
      <c r="E236" s="98" t="s">
        <v>76</v>
      </c>
      <c r="F236" s="44">
        <v>1987</v>
      </c>
      <c r="G236" s="99" t="s">
        <v>484</v>
      </c>
      <c r="H236" s="98" t="s">
        <v>147</v>
      </c>
      <c r="I236" s="98"/>
      <c r="J236" s="100">
        <v>3</v>
      </c>
      <c r="K236" s="91"/>
      <c r="L236" s="106"/>
      <c r="M236" s="44"/>
      <c r="N236" s="101"/>
    </row>
    <row r="237" spans="1:14" hidden="1">
      <c r="A237" s="88"/>
      <c r="B237" s="44"/>
      <c r="C237" s="44"/>
      <c r="D237" s="98" t="s">
        <v>411</v>
      </c>
      <c r="E237" s="98" t="s">
        <v>412</v>
      </c>
      <c r="F237" s="44">
        <v>1983</v>
      </c>
      <c r="G237" s="99" t="s">
        <v>407</v>
      </c>
      <c r="H237" s="98" t="s">
        <v>399</v>
      </c>
      <c r="I237" s="98" t="s">
        <v>400</v>
      </c>
      <c r="J237" s="100" t="s">
        <v>284</v>
      </c>
      <c r="K237" s="89"/>
      <c r="L237" s="89"/>
      <c r="M237" s="89"/>
      <c r="N237" s="158" t="s">
        <v>408</v>
      </c>
    </row>
    <row r="238" spans="1:14" hidden="1">
      <c r="A238" s="88"/>
      <c r="B238" s="44"/>
      <c r="C238" s="44"/>
      <c r="D238" s="89" t="s">
        <v>327</v>
      </c>
      <c r="E238" s="89" t="s">
        <v>65</v>
      </c>
      <c r="F238" s="44">
        <v>1990</v>
      </c>
      <c r="G238" s="89" t="s">
        <v>328</v>
      </c>
      <c r="H238" s="89" t="s">
        <v>329</v>
      </c>
      <c r="I238" s="89" t="s">
        <v>330</v>
      </c>
      <c r="J238" s="89" t="s">
        <v>116</v>
      </c>
      <c r="K238" s="89"/>
      <c r="L238" s="89"/>
      <c r="M238" s="89"/>
      <c r="N238" s="126" t="s">
        <v>331</v>
      </c>
    </row>
    <row r="239" spans="1:14" hidden="1">
      <c r="A239" s="138"/>
      <c r="B239" s="100"/>
      <c r="C239" s="100"/>
      <c r="D239" s="123" t="s">
        <v>567</v>
      </c>
      <c r="E239" s="123" t="s">
        <v>568</v>
      </c>
      <c r="F239" s="100">
        <v>1991</v>
      </c>
      <c r="G239" s="140"/>
      <c r="H239" s="123" t="s">
        <v>147</v>
      </c>
      <c r="I239" s="100"/>
      <c r="J239" s="100"/>
      <c r="K239" s="100"/>
      <c r="L239" s="100"/>
      <c r="M239" s="100"/>
      <c r="N239" s="128"/>
    </row>
    <row r="240" spans="1:14" hidden="1">
      <c r="A240" s="88"/>
      <c r="B240" s="44"/>
      <c r="C240" s="44"/>
      <c r="D240" s="89" t="s">
        <v>323</v>
      </c>
      <c r="E240" s="89" t="s">
        <v>50</v>
      </c>
      <c r="F240" s="44">
        <v>1986</v>
      </c>
      <c r="G240" s="90" t="s">
        <v>286</v>
      </c>
      <c r="H240" s="89" t="s">
        <v>147</v>
      </c>
      <c r="I240" s="89"/>
      <c r="J240" s="44"/>
      <c r="K240" s="91"/>
      <c r="L240" s="106"/>
      <c r="M240" s="44"/>
      <c r="N240" s="92" t="s">
        <v>287</v>
      </c>
    </row>
    <row r="241" spans="1:14" ht="24" hidden="1">
      <c r="A241" s="88"/>
      <c r="B241" s="44"/>
      <c r="C241" s="44"/>
      <c r="D241" s="89" t="s">
        <v>282</v>
      </c>
      <c r="E241" s="89" t="s">
        <v>105</v>
      </c>
      <c r="F241" s="44">
        <v>1984</v>
      </c>
      <c r="G241" s="90" t="s">
        <v>283</v>
      </c>
      <c r="H241" s="89" t="s">
        <v>147</v>
      </c>
      <c r="I241" s="89"/>
      <c r="J241" s="44" t="s">
        <v>284</v>
      </c>
      <c r="K241" s="91"/>
      <c r="L241" s="106"/>
      <c r="M241" s="44"/>
      <c r="N241" s="92" t="s">
        <v>285</v>
      </c>
    </row>
    <row r="242" spans="1:14" hidden="1">
      <c r="A242" s="88"/>
      <c r="B242" s="44"/>
      <c r="C242" s="44"/>
      <c r="D242" s="98" t="s">
        <v>539</v>
      </c>
      <c r="E242" s="98" t="s">
        <v>131</v>
      </c>
      <c r="F242" s="44">
        <v>1990</v>
      </c>
      <c r="G242" s="90"/>
      <c r="H242" s="89"/>
      <c r="I242" s="89"/>
      <c r="J242" s="100" t="s">
        <v>116</v>
      </c>
      <c r="K242" s="91"/>
      <c r="L242" s="44"/>
      <c r="M242" s="44"/>
      <c r="N242" s="128" t="s">
        <v>540</v>
      </c>
    </row>
    <row r="243" spans="1:14" ht="12.75" customHeight="1">
      <c r="A243" s="93"/>
      <c r="B243" s="45"/>
      <c r="C243" s="45"/>
      <c r="D243" s="171"/>
      <c r="E243" s="171"/>
      <c r="F243" s="45"/>
      <c r="G243" s="172"/>
      <c r="H243" s="171"/>
      <c r="I243" s="171"/>
      <c r="J243" s="122"/>
      <c r="K243" s="96"/>
      <c r="L243" s="111"/>
      <c r="M243" s="45"/>
      <c r="N243" s="173"/>
    </row>
    <row r="244" spans="1:14">
      <c r="A244" s="62"/>
      <c r="B244" s="62"/>
      <c r="C244" s="62"/>
      <c r="D244" s="141"/>
      <c r="E244" s="141"/>
      <c r="F244" s="62"/>
      <c r="G244" s="142"/>
      <c r="H244" s="141"/>
      <c r="I244" s="141"/>
      <c r="J244" s="62"/>
      <c r="K244" s="105"/>
      <c r="L244" s="62"/>
      <c r="M244" s="62"/>
      <c r="N244" s="143"/>
    </row>
    <row r="245" spans="1:14">
      <c r="A245" s="85" t="s">
        <v>1009</v>
      </c>
      <c r="B245" s="85"/>
    </row>
    <row r="246" spans="1:14">
      <c r="A246" s="86" t="s">
        <v>22</v>
      </c>
      <c r="B246" s="86"/>
      <c r="C246" s="86" t="s">
        <v>1</v>
      </c>
      <c r="D246" s="86" t="s">
        <v>6</v>
      </c>
      <c r="E246" s="86" t="s">
        <v>7</v>
      </c>
      <c r="F246" s="86" t="s">
        <v>14</v>
      </c>
      <c r="G246" s="87" t="s">
        <v>5</v>
      </c>
      <c r="H246" s="86" t="s">
        <v>3</v>
      </c>
      <c r="I246" s="86" t="s">
        <v>4</v>
      </c>
      <c r="J246" s="86" t="s">
        <v>15</v>
      </c>
      <c r="K246" s="86" t="s">
        <v>8</v>
      </c>
      <c r="L246" s="86" t="s">
        <v>16</v>
      </c>
      <c r="M246" s="86" t="s">
        <v>17</v>
      </c>
      <c r="N246" s="86" t="s">
        <v>18</v>
      </c>
    </row>
    <row r="247" spans="1:14">
      <c r="A247" s="103">
        <v>1</v>
      </c>
      <c r="B247" s="62"/>
      <c r="C247" s="62">
        <v>211</v>
      </c>
      <c r="D247" s="104" t="s">
        <v>306</v>
      </c>
      <c r="E247" s="104" t="s">
        <v>73</v>
      </c>
      <c r="F247" s="156">
        <v>25997</v>
      </c>
      <c r="G247" s="154" t="s">
        <v>677</v>
      </c>
      <c r="H247" s="104" t="s">
        <v>678</v>
      </c>
      <c r="I247" s="104" t="s">
        <v>110</v>
      </c>
      <c r="J247" s="155" t="s">
        <v>116</v>
      </c>
      <c r="K247" s="207">
        <v>3.0277777777777778E-2</v>
      </c>
      <c r="L247" s="62"/>
      <c r="M247" s="9">
        <v>20</v>
      </c>
      <c r="N247" s="170"/>
    </row>
    <row r="248" spans="1:14">
      <c r="A248" s="88">
        <v>2</v>
      </c>
      <c r="B248" s="44"/>
      <c r="C248" s="44">
        <v>210</v>
      </c>
      <c r="D248" s="98" t="s">
        <v>679</v>
      </c>
      <c r="E248" s="98" t="s">
        <v>295</v>
      </c>
      <c r="F248" s="37">
        <v>24817</v>
      </c>
      <c r="G248" s="99" t="s">
        <v>677</v>
      </c>
      <c r="H248" s="98" t="s">
        <v>678</v>
      </c>
      <c r="I248" s="98" t="s">
        <v>110</v>
      </c>
      <c r="J248" s="100">
        <v>1</v>
      </c>
      <c r="K248" s="207">
        <v>3.1932870370370368E-2</v>
      </c>
      <c r="L248" s="44"/>
      <c r="M248" s="44">
        <v>17</v>
      </c>
      <c r="N248" s="92"/>
    </row>
    <row r="249" spans="1:14">
      <c r="A249" s="88">
        <v>3</v>
      </c>
      <c r="B249" s="44"/>
      <c r="C249" s="44">
        <v>209</v>
      </c>
      <c r="D249" s="98" t="s">
        <v>546</v>
      </c>
      <c r="E249" s="98" t="s">
        <v>94</v>
      </c>
      <c r="F249" s="37">
        <v>21036</v>
      </c>
      <c r="G249" s="63" t="s">
        <v>232</v>
      </c>
      <c r="H249" s="98" t="s">
        <v>233</v>
      </c>
      <c r="I249" s="98" t="s">
        <v>234</v>
      </c>
      <c r="J249" s="100" t="s">
        <v>284</v>
      </c>
      <c r="K249" s="207">
        <v>3.2696759259259259E-2</v>
      </c>
      <c r="L249" s="89"/>
      <c r="M249" s="44">
        <v>15</v>
      </c>
      <c r="N249" s="158" t="s">
        <v>547</v>
      </c>
    </row>
    <row r="250" spans="1:14">
      <c r="A250" s="88">
        <v>4</v>
      </c>
      <c r="B250" s="44"/>
      <c r="C250" s="44">
        <v>208</v>
      </c>
      <c r="D250" s="98" t="s">
        <v>882</v>
      </c>
      <c r="E250" s="98" t="s">
        <v>154</v>
      </c>
      <c r="F250" s="37">
        <v>20719</v>
      </c>
      <c r="G250" s="99" t="s">
        <v>227</v>
      </c>
      <c r="H250" s="98" t="s">
        <v>147</v>
      </c>
      <c r="I250" s="98" t="s">
        <v>147</v>
      </c>
      <c r="J250" s="100"/>
      <c r="K250" s="207">
        <v>3.4131944444444444E-2</v>
      </c>
      <c r="L250" s="44"/>
      <c r="M250" s="44">
        <v>14</v>
      </c>
      <c r="N250" s="101" t="s">
        <v>882</v>
      </c>
    </row>
    <row r="251" spans="1:14">
      <c r="A251" s="88">
        <v>5</v>
      </c>
      <c r="B251" s="44"/>
      <c r="C251" s="44">
        <v>212</v>
      </c>
      <c r="D251" s="98" t="s">
        <v>201</v>
      </c>
      <c r="E251" s="98" t="s">
        <v>58</v>
      </c>
      <c r="F251" s="37">
        <v>25149</v>
      </c>
      <c r="G251" s="99" t="s">
        <v>660</v>
      </c>
      <c r="H251" s="98"/>
      <c r="I251" s="98" t="s">
        <v>659</v>
      </c>
      <c r="J251" s="100">
        <v>1</v>
      </c>
      <c r="K251" s="207">
        <v>3.7511574074074072E-2</v>
      </c>
      <c r="L251" s="44"/>
      <c r="M251" s="44">
        <v>13</v>
      </c>
      <c r="N251" s="101" t="s">
        <v>676</v>
      </c>
    </row>
    <row r="252" spans="1:14" hidden="1">
      <c r="A252" s="88"/>
      <c r="B252" s="44"/>
      <c r="C252" s="44"/>
      <c r="D252" s="98"/>
      <c r="E252" s="98"/>
      <c r="F252" s="37"/>
      <c r="G252" s="99"/>
      <c r="H252" s="98"/>
      <c r="I252" s="98"/>
      <c r="J252" s="100"/>
      <c r="K252" s="108"/>
      <c r="L252" s="44"/>
      <c r="M252" s="44"/>
      <c r="N252" s="92"/>
    </row>
    <row r="253" spans="1:14" hidden="1">
      <c r="A253" s="88"/>
      <c r="B253" s="44"/>
      <c r="C253" s="44"/>
      <c r="D253" s="89" t="s">
        <v>33</v>
      </c>
      <c r="E253" s="89" t="s">
        <v>34</v>
      </c>
      <c r="F253" s="44">
        <v>1967</v>
      </c>
      <c r="G253" s="90" t="s">
        <v>29</v>
      </c>
      <c r="H253" s="89" t="s">
        <v>30</v>
      </c>
      <c r="I253" s="89" t="s">
        <v>31</v>
      </c>
      <c r="J253" s="44">
        <v>2</v>
      </c>
      <c r="K253" s="108"/>
      <c r="L253" s="44"/>
      <c r="M253" s="44"/>
      <c r="N253" s="92" t="s">
        <v>35</v>
      </c>
    </row>
    <row r="254" spans="1:14" hidden="1">
      <c r="A254" s="88"/>
      <c r="B254" s="44"/>
      <c r="C254" s="89"/>
      <c r="D254" s="89" t="s">
        <v>385</v>
      </c>
      <c r="E254" s="89" t="s">
        <v>386</v>
      </c>
      <c r="F254" s="44">
        <v>1953</v>
      </c>
      <c r="G254" s="89" t="s">
        <v>387</v>
      </c>
      <c r="H254" s="89" t="s">
        <v>147</v>
      </c>
      <c r="I254" s="89" t="s">
        <v>241</v>
      </c>
      <c r="J254" s="44"/>
      <c r="K254" s="89"/>
      <c r="L254" s="89"/>
      <c r="M254" s="89"/>
      <c r="N254" s="126"/>
    </row>
    <row r="255" spans="1:14" hidden="1">
      <c r="A255" s="88"/>
      <c r="B255" s="44"/>
      <c r="C255" s="89"/>
      <c r="D255" s="98" t="s">
        <v>609</v>
      </c>
      <c r="E255" s="98" t="s">
        <v>154</v>
      </c>
      <c r="F255" s="44">
        <v>1963</v>
      </c>
      <c r="G255" s="98"/>
      <c r="H255" s="98" t="s">
        <v>610</v>
      </c>
      <c r="I255" s="98" t="s">
        <v>139</v>
      </c>
      <c r="J255" s="44"/>
      <c r="K255" s="89"/>
      <c r="L255" s="89"/>
      <c r="M255" s="89"/>
      <c r="N255" s="126"/>
    </row>
    <row r="256" spans="1:14" hidden="1">
      <c r="A256" s="88"/>
      <c r="B256" s="44"/>
      <c r="C256" s="89"/>
      <c r="D256" s="98" t="s">
        <v>608</v>
      </c>
      <c r="E256" s="98" t="s">
        <v>73</v>
      </c>
      <c r="F256" s="44">
        <v>1966</v>
      </c>
      <c r="G256" s="98" t="s">
        <v>146</v>
      </c>
      <c r="H256" s="98" t="s">
        <v>147</v>
      </c>
      <c r="I256" s="98" t="s">
        <v>241</v>
      </c>
      <c r="J256" s="44"/>
      <c r="K256" s="89"/>
      <c r="L256" s="89"/>
      <c r="M256" s="89"/>
      <c r="N256" s="126"/>
    </row>
    <row r="257" spans="1:14" hidden="1">
      <c r="A257" s="88"/>
      <c r="B257" s="44"/>
      <c r="C257" s="44"/>
      <c r="D257" s="89" t="s">
        <v>27</v>
      </c>
      <c r="E257" s="89" t="s">
        <v>28</v>
      </c>
      <c r="F257" s="44">
        <v>1961</v>
      </c>
      <c r="G257" s="90" t="s">
        <v>29</v>
      </c>
      <c r="H257" s="89" t="s">
        <v>30</v>
      </c>
      <c r="I257" s="89" t="s">
        <v>31</v>
      </c>
      <c r="J257" s="44">
        <v>2</v>
      </c>
      <c r="K257" s="108"/>
      <c r="L257" s="107"/>
      <c r="M257" s="107"/>
      <c r="N257" s="92" t="s">
        <v>32</v>
      </c>
    </row>
    <row r="258" spans="1:14" hidden="1">
      <c r="A258" s="88"/>
      <c r="B258" s="44"/>
      <c r="C258" s="89"/>
      <c r="D258" s="89" t="s">
        <v>482</v>
      </c>
      <c r="E258" s="89" t="s">
        <v>154</v>
      </c>
      <c r="F258" s="44">
        <v>1970</v>
      </c>
      <c r="G258" s="89"/>
      <c r="H258" s="89"/>
      <c r="I258" s="89"/>
      <c r="J258" s="44">
        <v>2</v>
      </c>
      <c r="K258" s="89"/>
      <c r="L258" s="89"/>
      <c r="M258" s="89"/>
      <c r="N258" s="126"/>
    </row>
    <row r="259" spans="1:14" hidden="1">
      <c r="A259" s="88"/>
      <c r="B259" s="44"/>
      <c r="C259" s="89"/>
      <c r="D259" s="89" t="s">
        <v>485</v>
      </c>
      <c r="E259" s="89" t="s">
        <v>217</v>
      </c>
      <c r="F259" s="44">
        <v>1959</v>
      </c>
      <c r="G259" s="89"/>
      <c r="H259" s="89" t="s">
        <v>147</v>
      </c>
      <c r="I259" s="89" t="s">
        <v>486</v>
      </c>
      <c r="J259" s="44">
        <v>2</v>
      </c>
      <c r="K259" s="89"/>
      <c r="L259" s="89"/>
      <c r="M259" s="89"/>
      <c r="N259" s="126"/>
    </row>
    <row r="260" spans="1:14" hidden="1">
      <c r="A260" s="88"/>
      <c r="B260" s="44"/>
      <c r="C260" s="89"/>
      <c r="D260" s="98" t="s">
        <v>216</v>
      </c>
      <c r="E260" s="98" t="s">
        <v>217</v>
      </c>
      <c r="F260" s="44">
        <v>1957</v>
      </c>
      <c r="G260" s="98" t="s">
        <v>146</v>
      </c>
      <c r="H260" s="98" t="s">
        <v>147</v>
      </c>
      <c r="I260" s="98" t="s">
        <v>212</v>
      </c>
      <c r="J260" s="44"/>
      <c r="K260" s="89"/>
      <c r="L260" s="89"/>
      <c r="M260" s="89"/>
      <c r="N260" s="126"/>
    </row>
    <row r="261" spans="1:14" hidden="1">
      <c r="A261" s="88"/>
      <c r="B261" s="44"/>
      <c r="C261" s="44"/>
      <c r="D261" s="89" t="s">
        <v>214</v>
      </c>
      <c r="E261" s="89" t="s">
        <v>94</v>
      </c>
      <c r="F261" s="44">
        <v>1957</v>
      </c>
      <c r="G261" s="90"/>
      <c r="H261" s="89" t="s">
        <v>147</v>
      </c>
      <c r="I261" s="89" t="s">
        <v>215</v>
      </c>
      <c r="J261" s="44">
        <v>1</v>
      </c>
      <c r="K261" s="108"/>
      <c r="L261" s="44"/>
      <c r="M261" s="44"/>
      <c r="N261" s="92"/>
    </row>
    <row r="262" spans="1:14" hidden="1">
      <c r="A262" s="88"/>
      <c r="B262" s="44"/>
      <c r="C262" s="44"/>
      <c r="D262" s="89" t="s">
        <v>213</v>
      </c>
      <c r="E262" s="89" t="s">
        <v>58</v>
      </c>
      <c r="F262" s="44">
        <v>1965</v>
      </c>
      <c r="G262" s="90"/>
      <c r="H262" s="89" t="s">
        <v>147</v>
      </c>
      <c r="I262" s="89" t="s">
        <v>148</v>
      </c>
      <c r="J262" s="44">
        <v>1</v>
      </c>
      <c r="K262" s="108"/>
      <c r="L262" s="44"/>
      <c r="M262" s="44"/>
      <c r="N262" s="92"/>
    </row>
    <row r="263" spans="1:14" hidden="1">
      <c r="A263" s="88"/>
      <c r="B263" s="44"/>
      <c r="C263" s="44"/>
      <c r="D263" s="89" t="s">
        <v>240</v>
      </c>
      <c r="E263" s="89" t="s">
        <v>217</v>
      </c>
      <c r="F263" s="37">
        <v>20819</v>
      </c>
      <c r="G263" s="89" t="s">
        <v>227</v>
      </c>
      <c r="H263" s="89" t="s">
        <v>147</v>
      </c>
      <c r="I263" s="89" t="s">
        <v>241</v>
      </c>
      <c r="J263" s="44"/>
      <c r="K263" s="89"/>
      <c r="L263" s="89"/>
      <c r="M263" s="89"/>
      <c r="N263" s="126" t="s">
        <v>242</v>
      </c>
    </row>
    <row r="264" spans="1:14" hidden="1">
      <c r="A264" s="88"/>
      <c r="B264" s="44"/>
      <c r="C264" s="44"/>
      <c r="D264" s="89" t="s">
        <v>348</v>
      </c>
      <c r="E264" s="89" t="s">
        <v>349</v>
      </c>
      <c r="F264" s="44">
        <v>1965</v>
      </c>
      <c r="G264" s="89"/>
      <c r="H264" s="89" t="s">
        <v>350</v>
      </c>
      <c r="I264" s="89" t="s">
        <v>351</v>
      </c>
      <c r="J264" s="44"/>
      <c r="K264" s="89"/>
      <c r="L264" s="89"/>
      <c r="M264" s="89"/>
      <c r="N264" s="126"/>
    </row>
    <row r="265" spans="1:14" hidden="1">
      <c r="A265" s="88"/>
      <c r="B265" s="44"/>
      <c r="C265" s="44"/>
      <c r="D265" s="89" t="s">
        <v>226</v>
      </c>
      <c r="E265" s="89" t="s">
        <v>217</v>
      </c>
      <c r="F265" s="37">
        <v>21966</v>
      </c>
      <c r="G265" s="90" t="s">
        <v>227</v>
      </c>
      <c r="H265" s="89" t="s">
        <v>147</v>
      </c>
      <c r="I265" s="89" t="s">
        <v>148</v>
      </c>
      <c r="J265" s="44"/>
      <c r="K265" s="108"/>
      <c r="L265" s="44"/>
      <c r="M265" s="44"/>
      <c r="N265" s="92"/>
    </row>
    <row r="266" spans="1:14" hidden="1">
      <c r="A266" s="88"/>
      <c r="B266" s="44"/>
      <c r="C266" s="44"/>
      <c r="D266" s="89" t="s">
        <v>344</v>
      </c>
      <c r="E266" s="89" t="s">
        <v>345</v>
      </c>
      <c r="F266" s="37">
        <v>18574</v>
      </c>
      <c r="G266" s="89" t="s">
        <v>336</v>
      </c>
      <c r="H266" s="89" t="s">
        <v>147</v>
      </c>
      <c r="I266" s="89" t="s">
        <v>241</v>
      </c>
      <c r="J266" s="44"/>
      <c r="K266" s="89"/>
      <c r="L266" s="89"/>
      <c r="M266" s="89"/>
      <c r="N266" s="126"/>
    </row>
    <row r="267" spans="1:14" hidden="1">
      <c r="A267" s="88"/>
      <c r="B267" s="44"/>
      <c r="C267" s="44"/>
      <c r="D267" s="89" t="s">
        <v>209</v>
      </c>
      <c r="E267" s="89" t="s">
        <v>210</v>
      </c>
      <c r="F267" s="37">
        <v>19008</v>
      </c>
      <c r="G267" s="90" t="s">
        <v>211</v>
      </c>
      <c r="H267" s="89" t="s">
        <v>147</v>
      </c>
      <c r="I267" s="89" t="s">
        <v>212</v>
      </c>
      <c r="J267" s="44">
        <v>1</v>
      </c>
      <c r="K267" s="108"/>
      <c r="L267" s="44"/>
      <c r="M267" s="44"/>
      <c r="N267" s="92"/>
    </row>
    <row r="268" spans="1:14" hidden="1">
      <c r="A268" s="88"/>
      <c r="B268" s="44"/>
      <c r="C268" s="44"/>
      <c r="D268" s="89" t="s">
        <v>216</v>
      </c>
      <c r="E268" s="89" t="s">
        <v>217</v>
      </c>
      <c r="F268" s="44">
        <v>1957</v>
      </c>
      <c r="G268" s="90" t="s">
        <v>146</v>
      </c>
      <c r="H268" s="89" t="s">
        <v>147</v>
      </c>
      <c r="I268" s="89" t="s">
        <v>218</v>
      </c>
      <c r="J268" s="44">
        <v>3</v>
      </c>
      <c r="K268" s="108"/>
      <c r="L268" s="44"/>
      <c r="M268" s="44"/>
      <c r="N268" s="92"/>
    </row>
    <row r="269" spans="1:14" hidden="1">
      <c r="A269" s="88"/>
      <c r="B269" s="44"/>
      <c r="C269" s="44"/>
      <c r="D269" s="89" t="s">
        <v>142</v>
      </c>
      <c r="E269" s="89" t="s">
        <v>94</v>
      </c>
      <c r="F269" s="37">
        <v>19625</v>
      </c>
      <c r="G269" s="90"/>
      <c r="H269" s="89" t="s">
        <v>143</v>
      </c>
      <c r="I269" s="89" t="s">
        <v>144</v>
      </c>
      <c r="J269" s="44" t="s">
        <v>116</v>
      </c>
      <c r="K269" s="91"/>
      <c r="L269" s="44"/>
      <c r="M269" s="44"/>
      <c r="N269" s="92"/>
    </row>
    <row r="270" spans="1:14" s="89" customFormat="1">
      <c r="A270" s="93"/>
      <c r="B270" s="45"/>
      <c r="C270" s="45"/>
      <c r="D270" s="94"/>
      <c r="E270" s="94"/>
      <c r="F270" s="145"/>
      <c r="G270" s="95"/>
      <c r="H270" s="94"/>
      <c r="I270" s="94"/>
      <c r="J270" s="45"/>
      <c r="K270" s="96"/>
      <c r="L270" s="45"/>
      <c r="M270" s="45"/>
      <c r="N270" s="97"/>
    </row>
    <row r="271" spans="1:14" ht="21" customHeight="1"/>
    <row r="272" spans="1:14">
      <c r="A272" s="85" t="s">
        <v>1010</v>
      </c>
      <c r="B272" s="85"/>
    </row>
    <row r="273" spans="1:16">
      <c r="A273" s="86" t="s">
        <v>22</v>
      </c>
      <c r="B273" s="86" t="s">
        <v>23</v>
      </c>
      <c r="C273" s="86" t="s">
        <v>1</v>
      </c>
      <c r="D273" s="86" t="s">
        <v>6</v>
      </c>
      <c r="E273" s="86" t="s">
        <v>7</v>
      </c>
      <c r="F273" s="86" t="s">
        <v>14</v>
      </c>
      <c r="G273" s="87" t="s">
        <v>5</v>
      </c>
      <c r="H273" s="86" t="s">
        <v>3</v>
      </c>
      <c r="I273" s="86" t="s">
        <v>4</v>
      </c>
      <c r="J273" s="86" t="s">
        <v>15</v>
      </c>
      <c r="K273" s="86" t="s">
        <v>8</v>
      </c>
      <c r="L273" s="86" t="s">
        <v>16</v>
      </c>
      <c r="M273" s="86" t="s">
        <v>17</v>
      </c>
      <c r="N273" s="86" t="s">
        <v>18</v>
      </c>
    </row>
    <row r="274" spans="1:16">
      <c r="A274" s="103">
        <v>1</v>
      </c>
      <c r="B274" s="62"/>
      <c r="C274" s="155">
        <v>1</v>
      </c>
      <c r="D274" s="104" t="s">
        <v>691</v>
      </c>
      <c r="E274" s="104" t="s">
        <v>150</v>
      </c>
      <c r="F274" s="176">
        <v>30151</v>
      </c>
      <c r="G274" s="154" t="s">
        <v>692</v>
      </c>
      <c r="H274" s="154" t="s">
        <v>693</v>
      </c>
      <c r="I274" s="104" t="s">
        <v>694</v>
      </c>
      <c r="J274" s="155"/>
      <c r="K274" s="200">
        <v>4.1944444444444444E-2</v>
      </c>
      <c r="L274" s="155" t="s">
        <v>284</v>
      </c>
      <c r="M274" s="168" t="s">
        <v>936</v>
      </c>
      <c r="N274" s="231" t="s">
        <v>965</v>
      </c>
    </row>
    <row r="275" spans="1:16">
      <c r="A275" s="88">
        <v>2</v>
      </c>
      <c r="B275" s="44"/>
      <c r="C275" s="44">
        <v>48</v>
      </c>
      <c r="D275" s="98" t="s">
        <v>894</v>
      </c>
      <c r="E275" s="98" t="s">
        <v>150</v>
      </c>
      <c r="F275" s="37">
        <v>32163</v>
      </c>
      <c r="G275" s="99" t="s">
        <v>895</v>
      </c>
      <c r="H275" s="98" t="s">
        <v>835</v>
      </c>
      <c r="I275" s="98" t="s">
        <v>836</v>
      </c>
      <c r="J275" s="100" t="s">
        <v>116</v>
      </c>
      <c r="K275" s="200">
        <v>4.2592592592592592E-2</v>
      </c>
      <c r="L275" s="100" t="s">
        <v>116</v>
      </c>
      <c r="M275" s="100">
        <v>17</v>
      </c>
      <c r="N275" s="101" t="s">
        <v>896</v>
      </c>
      <c r="O275" s="79"/>
      <c r="P275" s="79"/>
    </row>
    <row r="276" spans="1:16">
      <c r="A276" s="88">
        <v>3</v>
      </c>
      <c r="B276" s="44"/>
      <c r="C276" s="44">
        <v>49</v>
      </c>
      <c r="D276" s="89" t="s">
        <v>897</v>
      </c>
      <c r="E276" s="89" t="s">
        <v>73</v>
      </c>
      <c r="F276" s="37">
        <v>32389</v>
      </c>
      <c r="G276" s="90" t="s">
        <v>898</v>
      </c>
      <c r="H276" s="89" t="s">
        <v>899</v>
      </c>
      <c r="I276" s="89" t="s">
        <v>836</v>
      </c>
      <c r="J276" s="44" t="s">
        <v>284</v>
      </c>
      <c r="K276" s="200">
        <v>4.280092592592593E-2</v>
      </c>
      <c r="L276" s="100" t="s">
        <v>116</v>
      </c>
      <c r="M276" s="100">
        <v>15</v>
      </c>
      <c r="N276" s="101" t="s">
        <v>900</v>
      </c>
      <c r="O276" s="79"/>
      <c r="P276" s="79"/>
    </row>
    <row r="277" spans="1:16" ht="24">
      <c r="A277" s="88">
        <v>4</v>
      </c>
      <c r="B277" s="44"/>
      <c r="C277" s="44">
        <v>52</v>
      </c>
      <c r="D277" s="89" t="s">
        <v>903</v>
      </c>
      <c r="E277" s="89" t="s">
        <v>645</v>
      </c>
      <c r="F277" s="37">
        <v>30006</v>
      </c>
      <c r="G277" s="90" t="s">
        <v>904</v>
      </c>
      <c r="H277" s="89" t="s">
        <v>329</v>
      </c>
      <c r="I277" s="89" t="s">
        <v>872</v>
      </c>
      <c r="J277" s="44" t="s">
        <v>284</v>
      </c>
      <c r="K277" s="200">
        <v>4.3530092592592599E-2</v>
      </c>
      <c r="L277" s="100" t="s">
        <v>116</v>
      </c>
      <c r="M277" s="44">
        <v>14</v>
      </c>
      <c r="N277" s="101" t="s">
        <v>874</v>
      </c>
      <c r="O277" s="79"/>
      <c r="P277" s="79"/>
    </row>
    <row r="278" spans="1:16">
      <c r="A278" s="88">
        <v>5</v>
      </c>
      <c r="B278" s="44"/>
      <c r="C278" s="44">
        <v>47</v>
      </c>
      <c r="D278" s="98" t="s">
        <v>892</v>
      </c>
      <c r="E278" s="98" t="s">
        <v>135</v>
      </c>
      <c r="F278" s="37">
        <v>30390</v>
      </c>
      <c r="G278" s="99" t="s">
        <v>857</v>
      </c>
      <c r="H278" s="98" t="s">
        <v>840</v>
      </c>
      <c r="I278" s="98" t="s">
        <v>836</v>
      </c>
      <c r="J278" s="100" t="s">
        <v>284</v>
      </c>
      <c r="K278" s="200">
        <v>4.372685185185185E-2</v>
      </c>
      <c r="L278" s="100" t="s">
        <v>116</v>
      </c>
      <c r="M278" s="44">
        <v>13</v>
      </c>
      <c r="N278" s="129" t="s">
        <v>893</v>
      </c>
      <c r="O278" s="79"/>
      <c r="P278" s="79"/>
    </row>
    <row r="279" spans="1:16">
      <c r="A279" s="88">
        <v>6</v>
      </c>
      <c r="B279" s="44"/>
      <c r="C279" s="44">
        <v>50</v>
      </c>
      <c r="D279" s="98" t="s">
        <v>362</v>
      </c>
      <c r="E279" s="98" t="s">
        <v>295</v>
      </c>
      <c r="F279" s="44">
        <v>1985</v>
      </c>
      <c r="G279" s="99" t="s">
        <v>109</v>
      </c>
      <c r="H279" s="89" t="s">
        <v>162</v>
      </c>
      <c r="I279" s="98" t="s">
        <v>110</v>
      </c>
      <c r="J279" s="100" t="s">
        <v>116</v>
      </c>
      <c r="K279" s="200">
        <v>4.3900462962962961E-2</v>
      </c>
      <c r="L279" s="100" t="s">
        <v>116</v>
      </c>
      <c r="M279" s="44">
        <v>12</v>
      </c>
      <c r="N279" s="101" t="s">
        <v>686</v>
      </c>
    </row>
    <row r="280" spans="1:16" ht="25.5">
      <c r="A280" s="88">
        <v>7</v>
      </c>
      <c r="B280" s="44"/>
      <c r="C280" s="100">
        <v>4</v>
      </c>
      <c r="D280" s="98" t="s">
        <v>306</v>
      </c>
      <c r="E280" s="98" t="s">
        <v>58</v>
      </c>
      <c r="F280" s="37">
        <v>30682</v>
      </c>
      <c r="G280" s="99" t="s">
        <v>681</v>
      </c>
      <c r="H280" s="98" t="s">
        <v>682</v>
      </c>
      <c r="I280" s="98" t="s">
        <v>110</v>
      </c>
      <c r="J280" s="100" t="s">
        <v>284</v>
      </c>
      <c r="K280" s="200">
        <v>4.4224537037037041E-2</v>
      </c>
      <c r="L280" s="100" t="s">
        <v>116</v>
      </c>
      <c r="M280" s="44">
        <v>11</v>
      </c>
      <c r="N280" s="206" t="s">
        <v>687</v>
      </c>
    </row>
    <row r="281" spans="1:16" s="79" customFormat="1" ht="36">
      <c r="A281" s="88">
        <v>8</v>
      </c>
      <c r="B281" s="44"/>
      <c r="C281" s="100">
        <v>13</v>
      </c>
      <c r="D281" s="98" t="s">
        <v>721</v>
      </c>
      <c r="E281" s="98" t="s">
        <v>73</v>
      </c>
      <c r="F281" s="153">
        <v>32261</v>
      </c>
      <c r="G281" s="90" t="s">
        <v>280</v>
      </c>
      <c r="H281" s="89" t="s">
        <v>147</v>
      </c>
      <c r="I281" s="98"/>
      <c r="J281" s="100" t="s">
        <v>116</v>
      </c>
      <c r="K281" s="200">
        <v>4.4282407407407409E-2</v>
      </c>
      <c r="L281" s="100" t="s">
        <v>116</v>
      </c>
      <c r="M281" s="44">
        <v>10</v>
      </c>
      <c r="N281" s="92" t="s">
        <v>722</v>
      </c>
      <c r="O281" s="81"/>
      <c r="P281" s="81"/>
    </row>
    <row r="282" spans="1:16">
      <c r="A282" s="88">
        <v>9</v>
      </c>
      <c r="B282" s="44"/>
      <c r="C282" s="44">
        <v>19</v>
      </c>
      <c r="D282" s="89" t="s">
        <v>887</v>
      </c>
      <c r="E282" s="89" t="s">
        <v>73</v>
      </c>
      <c r="F282" s="37">
        <v>30675</v>
      </c>
      <c r="G282" s="90" t="s">
        <v>888</v>
      </c>
      <c r="H282" s="89" t="s">
        <v>329</v>
      </c>
      <c r="I282" s="89" t="s">
        <v>872</v>
      </c>
      <c r="J282" s="44" t="s">
        <v>284</v>
      </c>
      <c r="K282" s="200">
        <v>4.4571759259259262E-2</v>
      </c>
      <c r="L282" s="100" t="s">
        <v>116</v>
      </c>
      <c r="M282" s="44">
        <v>9</v>
      </c>
      <c r="N282" s="101" t="s">
        <v>889</v>
      </c>
      <c r="O282" s="79"/>
      <c r="P282" s="79"/>
    </row>
    <row r="283" spans="1:16" ht="36">
      <c r="A283" s="88">
        <v>10</v>
      </c>
      <c r="B283" s="44"/>
      <c r="C283" s="44">
        <v>53</v>
      </c>
      <c r="D283" s="89" t="s">
        <v>466</v>
      </c>
      <c r="E283" s="89" t="s">
        <v>92</v>
      </c>
      <c r="F283" s="37">
        <v>32467</v>
      </c>
      <c r="G283" s="90" t="s">
        <v>904</v>
      </c>
      <c r="H283" s="89" t="s">
        <v>329</v>
      </c>
      <c r="I283" s="89" t="s">
        <v>872</v>
      </c>
      <c r="J283" s="44" t="s">
        <v>284</v>
      </c>
      <c r="K283" s="200">
        <v>4.5057870370370373E-2</v>
      </c>
      <c r="L283" s="100" t="s">
        <v>116</v>
      </c>
      <c r="M283" s="44">
        <v>8</v>
      </c>
      <c r="N283" s="101" t="s">
        <v>905</v>
      </c>
      <c r="O283" s="79"/>
      <c r="P283" s="79"/>
    </row>
    <row r="284" spans="1:16">
      <c r="A284" s="88">
        <v>11</v>
      </c>
      <c r="B284" s="44"/>
      <c r="C284" s="44">
        <v>6</v>
      </c>
      <c r="D284" s="98" t="s">
        <v>685</v>
      </c>
      <c r="E284" s="98" t="s">
        <v>94</v>
      </c>
      <c r="F284" s="44">
        <v>1981</v>
      </c>
      <c r="G284" s="99" t="s">
        <v>684</v>
      </c>
      <c r="H284" s="89" t="s">
        <v>162</v>
      </c>
      <c r="I284" s="98" t="s">
        <v>110</v>
      </c>
      <c r="J284" s="100" t="s">
        <v>284</v>
      </c>
      <c r="K284" s="200">
        <v>4.6192129629629632E-2</v>
      </c>
      <c r="L284" s="100">
        <v>1</v>
      </c>
      <c r="M284" s="44">
        <v>7</v>
      </c>
      <c r="N284" s="101" t="s">
        <v>686</v>
      </c>
    </row>
    <row r="285" spans="1:16" s="79" customFormat="1">
      <c r="A285" s="88">
        <v>12</v>
      </c>
      <c r="B285" s="44"/>
      <c r="C285" s="100">
        <v>5</v>
      </c>
      <c r="D285" s="98" t="s">
        <v>353</v>
      </c>
      <c r="E285" s="98" t="s">
        <v>130</v>
      </c>
      <c r="F285" s="37">
        <v>31875</v>
      </c>
      <c r="G285" s="99" t="s">
        <v>681</v>
      </c>
      <c r="H285" s="98" t="s">
        <v>682</v>
      </c>
      <c r="I285" s="98" t="s">
        <v>110</v>
      </c>
      <c r="J285" s="100" t="s">
        <v>284</v>
      </c>
      <c r="K285" s="200">
        <v>4.6412037037037036E-2</v>
      </c>
      <c r="L285" s="100">
        <v>1</v>
      </c>
      <c r="M285" s="44">
        <v>6</v>
      </c>
      <c r="N285" s="101" t="s">
        <v>683</v>
      </c>
      <c r="O285" s="81"/>
      <c r="P285" s="81"/>
    </row>
    <row r="286" spans="1:16" s="79" customFormat="1" ht="24">
      <c r="A286" s="88">
        <v>13</v>
      </c>
      <c r="B286" s="44"/>
      <c r="C286" s="44">
        <v>10</v>
      </c>
      <c r="D286" s="98" t="s">
        <v>275</v>
      </c>
      <c r="E286" s="98" t="s">
        <v>130</v>
      </c>
      <c r="F286" s="37">
        <v>33023</v>
      </c>
      <c r="G286" s="99" t="s">
        <v>621</v>
      </c>
      <c r="H286" s="98" t="s">
        <v>147</v>
      </c>
      <c r="I286" s="98"/>
      <c r="J286" s="100" t="s">
        <v>116</v>
      </c>
      <c r="K286" s="200">
        <v>4.6504629629629625E-2</v>
      </c>
      <c r="L286" s="106">
        <v>1</v>
      </c>
      <c r="M286" s="44">
        <v>5</v>
      </c>
      <c r="N286" s="101" t="s">
        <v>929</v>
      </c>
      <c r="O286" s="81"/>
      <c r="P286" s="81"/>
    </row>
    <row r="287" spans="1:16" s="79" customFormat="1" ht="24">
      <c r="A287" s="88">
        <v>14</v>
      </c>
      <c r="B287" s="44"/>
      <c r="C287" s="44">
        <v>54</v>
      </c>
      <c r="D287" s="89" t="s">
        <v>906</v>
      </c>
      <c r="E287" s="89" t="s">
        <v>295</v>
      </c>
      <c r="F287" s="44">
        <v>1989</v>
      </c>
      <c r="G287" s="90" t="s">
        <v>868</v>
      </c>
      <c r="H287" s="89" t="s">
        <v>329</v>
      </c>
      <c r="I287" s="89" t="s">
        <v>869</v>
      </c>
      <c r="J287" s="44">
        <v>1</v>
      </c>
      <c r="K287" s="200">
        <v>4.6585648148148147E-2</v>
      </c>
      <c r="L287" s="106">
        <v>1</v>
      </c>
      <c r="M287" s="44">
        <v>4</v>
      </c>
      <c r="N287" s="101" t="s">
        <v>331</v>
      </c>
    </row>
    <row r="288" spans="1:16" s="79" customFormat="1">
      <c r="A288" s="88">
        <v>15</v>
      </c>
      <c r="B288" s="44"/>
      <c r="C288" s="44">
        <v>8</v>
      </c>
      <c r="D288" s="98" t="s">
        <v>680</v>
      </c>
      <c r="E288" s="98" t="s">
        <v>217</v>
      </c>
      <c r="F288" s="44">
        <v>1983</v>
      </c>
      <c r="G288" s="99" t="s">
        <v>681</v>
      </c>
      <c r="H288" s="98" t="s">
        <v>682</v>
      </c>
      <c r="I288" s="98" t="s">
        <v>110</v>
      </c>
      <c r="J288" s="100" t="s">
        <v>284</v>
      </c>
      <c r="K288" s="200">
        <v>4.6921296296296294E-2</v>
      </c>
      <c r="L288" s="106">
        <v>1</v>
      </c>
      <c r="M288" s="44">
        <v>3</v>
      </c>
      <c r="N288" s="101" t="s">
        <v>683</v>
      </c>
      <c r="O288" s="81"/>
      <c r="P288" s="81"/>
    </row>
    <row r="289" spans="1:16" s="79" customFormat="1">
      <c r="A289" s="88">
        <v>16</v>
      </c>
      <c r="B289" s="44"/>
      <c r="C289" s="44">
        <v>45</v>
      </c>
      <c r="D289" s="98" t="s">
        <v>890</v>
      </c>
      <c r="E289" s="98" t="s">
        <v>58</v>
      </c>
      <c r="F289" s="37">
        <v>31939</v>
      </c>
      <c r="G289" s="90"/>
      <c r="H289" s="98" t="s">
        <v>147</v>
      </c>
      <c r="I289" s="89"/>
      <c r="J289" s="44"/>
      <c r="K289" s="200">
        <v>4.7291666666666669E-2</v>
      </c>
      <c r="L289" s="106">
        <v>2</v>
      </c>
      <c r="M289" s="44">
        <v>2</v>
      </c>
      <c r="N289" s="101" t="s">
        <v>891</v>
      </c>
    </row>
    <row r="290" spans="1:16" s="79" customFormat="1" ht="24">
      <c r="A290" s="88">
        <v>17</v>
      </c>
      <c r="B290" s="44"/>
      <c r="C290" s="44">
        <v>55</v>
      </c>
      <c r="D290" s="89" t="s">
        <v>907</v>
      </c>
      <c r="E290" s="89" t="s">
        <v>366</v>
      </c>
      <c r="F290" s="44">
        <v>1991</v>
      </c>
      <c r="G290" s="90" t="s">
        <v>868</v>
      </c>
      <c r="H290" s="89" t="s">
        <v>329</v>
      </c>
      <c r="I290" s="89" t="s">
        <v>869</v>
      </c>
      <c r="J290" s="44">
        <v>1</v>
      </c>
      <c r="K290" s="200">
        <v>4.763888888888889E-2</v>
      </c>
      <c r="L290" s="106">
        <v>2</v>
      </c>
      <c r="M290" s="44"/>
      <c r="N290" s="101" t="s">
        <v>884</v>
      </c>
    </row>
    <row r="291" spans="1:16" s="79" customFormat="1" ht="24">
      <c r="A291" s="88">
        <v>18</v>
      </c>
      <c r="B291" s="44"/>
      <c r="C291" s="44">
        <v>9</v>
      </c>
      <c r="D291" s="89" t="s">
        <v>278</v>
      </c>
      <c r="E291" s="89" t="s">
        <v>279</v>
      </c>
      <c r="F291" s="37">
        <v>33271</v>
      </c>
      <c r="G291" s="90" t="s">
        <v>280</v>
      </c>
      <c r="H291" s="89" t="s">
        <v>147</v>
      </c>
      <c r="I291" s="89"/>
      <c r="J291" s="44" t="s">
        <v>116</v>
      </c>
      <c r="K291" s="200">
        <v>4.809027777777778E-2</v>
      </c>
      <c r="L291" s="106">
        <v>2</v>
      </c>
      <c r="M291" s="44"/>
      <c r="N291" s="92" t="s">
        <v>281</v>
      </c>
    </row>
    <row r="292" spans="1:16" s="79" customFormat="1" ht="24">
      <c r="A292" s="88">
        <v>19</v>
      </c>
      <c r="B292" s="44"/>
      <c r="C292" s="44">
        <v>56</v>
      </c>
      <c r="D292" s="89" t="s">
        <v>908</v>
      </c>
      <c r="E292" s="89" t="s">
        <v>909</v>
      </c>
      <c r="F292" s="44">
        <v>1991</v>
      </c>
      <c r="G292" s="90" t="s">
        <v>868</v>
      </c>
      <c r="H292" s="89" t="s">
        <v>329</v>
      </c>
      <c r="I292" s="89" t="s">
        <v>869</v>
      </c>
      <c r="J292" s="44">
        <v>1</v>
      </c>
      <c r="K292" s="200">
        <v>4.8206018518518523E-2</v>
      </c>
      <c r="L292" s="106">
        <v>2</v>
      </c>
      <c r="M292" s="44"/>
      <c r="N292" s="101" t="s">
        <v>884</v>
      </c>
    </row>
    <row r="293" spans="1:16" s="79" customFormat="1" ht="24">
      <c r="A293" s="88">
        <v>20</v>
      </c>
      <c r="B293" s="44"/>
      <c r="C293" s="44">
        <v>17</v>
      </c>
      <c r="D293" s="89" t="s">
        <v>883</v>
      </c>
      <c r="E293" s="89" t="s">
        <v>141</v>
      </c>
      <c r="F293" s="37">
        <v>32347</v>
      </c>
      <c r="G293" s="90" t="s">
        <v>868</v>
      </c>
      <c r="H293" s="89" t="s">
        <v>329</v>
      </c>
      <c r="I293" s="89" t="s">
        <v>872</v>
      </c>
      <c r="J293" s="44" t="s">
        <v>116</v>
      </c>
      <c r="K293" s="200">
        <v>4.8229166666666663E-2</v>
      </c>
      <c r="L293" s="106">
        <v>2</v>
      </c>
      <c r="M293" s="44"/>
      <c r="N293" s="101" t="s">
        <v>884</v>
      </c>
    </row>
    <row r="294" spans="1:16" s="79" customFormat="1">
      <c r="A294" s="88">
        <v>21</v>
      </c>
      <c r="B294" s="44"/>
      <c r="C294" s="100">
        <v>3</v>
      </c>
      <c r="D294" s="98" t="s">
        <v>688</v>
      </c>
      <c r="E294" s="98" t="s">
        <v>73</v>
      </c>
      <c r="F294" s="153">
        <v>29878</v>
      </c>
      <c r="G294" s="99" t="s">
        <v>677</v>
      </c>
      <c r="H294" s="98" t="s">
        <v>59</v>
      </c>
      <c r="I294" s="98" t="s">
        <v>110</v>
      </c>
      <c r="J294" s="100" t="s">
        <v>116</v>
      </c>
      <c r="K294" s="200">
        <v>4.8854166666666664E-2</v>
      </c>
      <c r="L294" s="106">
        <v>2</v>
      </c>
      <c r="M294" s="44"/>
      <c r="N294" s="152"/>
      <c r="O294" s="81"/>
      <c r="P294" s="81"/>
    </row>
    <row r="295" spans="1:16">
      <c r="A295" s="88">
        <v>22</v>
      </c>
      <c r="B295" s="44"/>
      <c r="C295" s="44">
        <v>59</v>
      </c>
      <c r="D295" s="98" t="s">
        <v>917</v>
      </c>
      <c r="E295" s="98" t="s">
        <v>150</v>
      </c>
      <c r="F295" s="37">
        <v>29794</v>
      </c>
      <c r="G295" s="99" t="s">
        <v>918</v>
      </c>
      <c r="H295" s="98" t="s">
        <v>147</v>
      </c>
      <c r="I295" s="98"/>
      <c r="J295" s="100" t="s">
        <v>116</v>
      </c>
      <c r="K295" s="200">
        <v>4.9803240740740738E-2</v>
      </c>
      <c r="L295" s="106">
        <v>2</v>
      </c>
      <c r="M295" s="44"/>
      <c r="N295" s="101"/>
    </row>
    <row r="296" spans="1:16" s="79" customFormat="1">
      <c r="A296" s="88">
        <v>23</v>
      </c>
      <c r="B296" s="44"/>
      <c r="C296" s="44">
        <v>18</v>
      </c>
      <c r="D296" s="89" t="s">
        <v>885</v>
      </c>
      <c r="E296" s="89" t="s">
        <v>108</v>
      </c>
      <c r="F296" s="37">
        <v>31086</v>
      </c>
      <c r="G296" s="90" t="s">
        <v>868</v>
      </c>
      <c r="H296" s="89" t="s">
        <v>329</v>
      </c>
      <c r="I296" s="89" t="s">
        <v>869</v>
      </c>
      <c r="J296" s="44" t="s">
        <v>116</v>
      </c>
      <c r="K296" s="200">
        <v>5.1354166666666666E-2</v>
      </c>
      <c r="L296" s="106">
        <v>2</v>
      </c>
      <c r="M296" s="44"/>
      <c r="N296" s="101" t="s">
        <v>886</v>
      </c>
    </row>
    <row r="297" spans="1:16" s="79" customFormat="1">
      <c r="A297" s="88">
        <v>24</v>
      </c>
      <c r="B297" s="44"/>
      <c r="C297" s="44">
        <v>51</v>
      </c>
      <c r="D297" s="98" t="s">
        <v>901</v>
      </c>
      <c r="E297" s="98" t="s">
        <v>73</v>
      </c>
      <c r="F297" s="37">
        <v>32428</v>
      </c>
      <c r="G297" s="99" t="s">
        <v>857</v>
      </c>
      <c r="H297" s="98" t="s">
        <v>840</v>
      </c>
      <c r="I297" s="98" t="s">
        <v>836</v>
      </c>
      <c r="J297" s="44">
        <v>1</v>
      </c>
      <c r="K297" s="200">
        <v>6.2928240740740743E-2</v>
      </c>
      <c r="L297" s="106">
        <v>2</v>
      </c>
      <c r="M297" s="44"/>
      <c r="N297" s="101" t="s">
        <v>902</v>
      </c>
    </row>
    <row r="298" spans="1:16" s="79" customFormat="1">
      <c r="A298" s="88"/>
      <c r="B298" s="44"/>
      <c r="C298" s="44">
        <v>7</v>
      </c>
      <c r="D298" s="98" t="s">
        <v>360</v>
      </c>
      <c r="E298" s="98" t="s">
        <v>135</v>
      </c>
      <c r="F298" s="153">
        <v>29819</v>
      </c>
      <c r="G298" s="99" t="s">
        <v>684</v>
      </c>
      <c r="H298" s="89" t="s">
        <v>162</v>
      </c>
      <c r="I298" s="98" t="s">
        <v>110</v>
      </c>
      <c r="J298" s="100" t="s">
        <v>284</v>
      </c>
      <c r="K298" s="100" t="s">
        <v>919</v>
      </c>
      <c r="L298" s="106"/>
      <c r="M298" s="44"/>
      <c r="N298" s="101" t="s">
        <v>361</v>
      </c>
    </row>
    <row r="299" spans="1:16" s="79" customFormat="1">
      <c r="A299" s="88"/>
      <c r="B299" s="44"/>
      <c r="C299" s="44">
        <v>57</v>
      </c>
      <c r="D299" s="89" t="s">
        <v>910</v>
      </c>
      <c r="E299" s="89" t="s">
        <v>911</v>
      </c>
      <c r="F299" s="37">
        <v>33081</v>
      </c>
      <c r="G299" s="90" t="s">
        <v>912</v>
      </c>
      <c r="H299" s="89" t="s">
        <v>913</v>
      </c>
      <c r="I299" s="89" t="s">
        <v>914</v>
      </c>
      <c r="J299" s="44"/>
      <c r="K299" s="100" t="s">
        <v>919</v>
      </c>
      <c r="L299" s="44"/>
      <c r="M299" s="44"/>
      <c r="N299" s="101"/>
    </row>
    <row r="300" spans="1:16" s="79" customFormat="1">
      <c r="A300" s="88"/>
      <c r="B300" s="44"/>
      <c r="C300" s="44">
        <v>58</v>
      </c>
      <c r="D300" s="98" t="s">
        <v>915</v>
      </c>
      <c r="E300" s="98" t="s">
        <v>135</v>
      </c>
      <c r="F300" s="37">
        <v>32106</v>
      </c>
      <c r="G300" s="90"/>
      <c r="H300" s="98" t="s">
        <v>916</v>
      </c>
      <c r="I300" s="98" t="s">
        <v>139</v>
      </c>
      <c r="J300" s="44"/>
      <c r="K300" s="100" t="s">
        <v>919</v>
      </c>
      <c r="L300" s="44"/>
      <c r="M300" s="44"/>
      <c r="N300" s="101"/>
    </row>
    <row r="301" spans="1:16" s="79" customFormat="1">
      <c r="A301" s="88"/>
      <c r="B301" s="44"/>
      <c r="C301" s="100">
        <v>2</v>
      </c>
      <c r="D301" s="98" t="s">
        <v>689</v>
      </c>
      <c r="E301" s="98" t="s">
        <v>81</v>
      </c>
      <c r="F301" s="153">
        <v>28910</v>
      </c>
      <c r="G301" s="99"/>
      <c r="H301" s="99" t="s">
        <v>690</v>
      </c>
      <c r="I301" s="98" t="s">
        <v>139</v>
      </c>
      <c r="J301" s="100"/>
      <c r="K301" s="100" t="s">
        <v>843</v>
      </c>
      <c r="L301" s="106"/>
      <c r="M301" s="44"/>
      <c r="N301" s="152"/>
      <c r="O301" s="81"/>
      <c r="P301" s="81"/>
    </row>
    <row r="302" spans="1:16" ht="25.5">
      <c r="A302" s="88"/>
      <c r="B302" s="44"/>
      <c r="C302" s="100">
        <v>16</v>
      </c>
      <c r="D302" s="98" t="s">
        <v>719</v>
      </c>
      <c r="E302" s="98" t="s">
        <v>154</v>
      </c>
      <c r="F302" s="153">
        <v>32743</v>
      </c>
      <c r="G302" s="90" t="s">
        <v>280</v>
      </c>
      <c r="H302" s="89" t="s">
        <v>147</v>
      </c>
      <c r="I302" s="98"/>
      <c r="J302" s="100">
        <v>1</v>
      </c>
      <c r="K302" s="100" t="s">
        <v>843</v>
      </c>
      <c r="L302" s="106"/>
      <c r="M302" s="44"/>
      <c r="N302" s="206" t="s">
        <v>720</v>
      </c>
    </row>
    <row r="303" spans="1:16" s="79" customFormat="1" hidden="1">
      <c r="A303" s="136"/>
      <c r="B303" s="137"/>
      <c r="C303" s="100"/>
      <c r="D303" s="123" t="s">
        <v>550</v>
      </c>
      <c r="E303" s="123" t="s">
        <v>73</v>
      </c>
      <c r="F303" s="100">
        <v>1991</v>
      </c>
      <c r="G303" s="140"/>
      <c r="H303" s="123" t="s">
        <v>147</v>
      </c>
      <c r="I303" s="123"/>
      <c r="J303" s="100"/>
      <c r="K303" s="100"/>
      <c r="L303" s="100"/>
      <c r="M303" s="100"/>
      <c r="N303" s="127"/>
    </row>
    <row r="304" spans="1:16" s="79" customFormat="1" hidden="1">
      <c r="A304" s="138"/>
      <c r="B304" s="100"/>
      <c r="C304" s="100"/>
      <c r="D304" s="123" t="s">
        <v>551</v>
      </c>
      <c r="E304" s="123" t="s">
        <v>55</v>
      </c>
      <c r="F304" s="100">
        <v>1991</v>
      </c>
      <c r="G304" s="140"/>
      <c r="H304" s="123" t="s">
        <v>147</v>
      </c>
      <c r="I304" s="123"/>
      <c r="J304" s="100"/>
      <c r="K304" s="100"/>
      <c r="L304" s="100"/>
      <c r="M304" s="100"/>
      <c r="N304" s="127"/>
    </row>
    <row r="305" spans="1:14" hidden="1">
      <c r="A305" s="88"/>
      <c r="B305" s="44"/>
      <c r="C305" s="44"/>
      <c r="D305" s="98" t="s">
        <v>402</v>
      </c>
      <c r="E305" s="98" t="s">
        <v>403</v>
      </c>
      <c r="F305" s="44">
        <v>1989</v>
      </c>
      <c r="G305" s="99" t="s">
        <v>398</v>
      </c>
      <c r="H305" s="89" t="s">
        <v>399</v>
      </c>
      <c r="I305" s="98" t="s">
        <v>400</v>
      </c>
      <c r="J305" s="100" t="s">
        <v>284</v>
      </c>
      <c r="K305" s="108"/>
      <c r="L305" s="106"/>
      <c r="M305" s="44"/>
      <c r="N305" s="101" t="s">
        <v>404</v>
      </c>
    </row>
    <row r="306" spans="1:14" hidden="1">
      <c r="A306" s="88"/>
      <c r="B306" s="44"/>
      <c r="C306" s="44"/>
      <c r="D306" s="89" t="s">
        <v>303</v>
      </c>
      <c r="E306" s="89" t="s">
        <v>73</v>
      </c>
      <c r="F306" s="44">
        <v>1990</v>
      </c>
      <c r="G306" s="90" t="s">
        <v>286</v>
      </c>
      <c r="H306" s="89" t="s">
        <v>147</v>
      </c>
      <c r="I306" s="89"/>
      <c r="J306" s="44"/>
      <c r="K306" s="91"/>
      <c r="L306" s="44"/>
      <c r="M306" s="44"/>
      <c r="N306" s="92" t="s">
        <v>287</v>
      </c>
    </row>
    <row r="307" spans="1:14" hidden="1">
      <c r="A307" s="88"/>
      <c r="B307" s="44"/>
      <c r="C307" s="44"/>
      <c r="D307" s="98" t="s">
        <v>425</v>
      </c>
      <c r="E307" s="98" t="s">
        <v>426</v>
      </c>
      <c r="F307" s="44">
        <v>1988</v>
      </c>
      <c r="G307" s="99"/>
      <c r="H307" s="89" t="s">
        <v>422</v>
      </c>
      <c r="I307" s="98" t="s">
        <v>424</v>
      </c>
      <c r="J307" s="100"/>
      <c r="K307" s="108"/>
      <c r="L307" s="106"/>
      <c r="M307" s="44"/>
      <c r="N307" s="101"/>
    </row>
    <row r="308" spans="1:14" s="79" customFormat="1" hidden="1">
      <c r="A308" s="88"/>
      <c r="B308" s="44"/>
      <c r="C308" s="44"/>
      <c r="D308" s="89" t="s">
        <v>312</v>
      </c>
      <c r="E308" s="89" t="s">
        <v>150</v>
      </c>
      <c r="F308" s="44">
        <v>1991</v>
      </c>
      <c r="G308" s="90" t="s">
        <v>286</v>
      </c>
      <c r="H308" s="89" t="s">
        <v>147</v>
      </c>
      <c r="I308" s="89"/>
      <c r="J308" s="44"/>
      <c r="K308" s="91"/>
      <c r="L308" s="44"/>
      <c r="M308" s="44"/>
      <c r="N308" s="92" t="s">
        <v>287</v>
      </c>
    </row>
    <row r="309" spans="1:14" s="79" customFormat="1" hidden="1">
      <c r="A309" s="88"/>
      <c r="B309" s="44"/>
      <c r="C309" s="44"/>
      <c r="D309" s="89" t="s">
        <v>288</v>
      </c>
      <c r="E309" s="89" t="s">
        <v>108</v>
      </c>
      <c r="F309" s="44">
        <v>1989</v>
      </c>
      <c r="G309" s="90" t="s">
        <v>286</v>
      </c>
      <c r="H309" s="89" t="s">
        <v>147</v>
      </c>
      <c r="I309" s="89"/>
      <c r="J309" s="44"/>
      <c r="K309" s="108"/>
      <c r="L309" s="106"/>
      <c r="M309" s="44"/>
      <c r="N309" s="92" t="s">
        <v>287</v>
      </c>
    </row>
    <row r="310" spans="1:14" s="79" customFormat="1" hidden="1">
      <c r="A310" s="138"/>
      <c r="B310" s="100"/>
      <c r="C310" s="100"/>
      <c r="D310" s="123" t="s">
        <v>552</v>
      </c>
      <c r="E310" s="123" t="s">
        <v>290</v>
      </c>
      <c r="F310" s="100">
        <v>1991</v>
      </c>
      <c r="G310" s="140"/>
      <c r="H310" s="123" t="s">
        <v>147</v>
      </c>
      <c r="I310" s="123"/>
      <c r="J310" s="100"/>
      <c r="K310" s="100"/>
      <c r="L310" s="100"/>
      <c r="M310" s="100"/>
      <c r="N310" s="127"/>
    </row>
    <row r="311" spans="1:14" s="79" customFormat="1" hidden="1">
      <c r="A311" s="88"/>
      <c r="B311" s="44"/>
      <c r="C311" s="44"/>
      <c r="D311" s="89" t="s">
        <v>289</v>
      </c>
      <c r="E311" s="89" t="s">
        <v>290</v>
      </c>
      <c r="F311" s="44">
        <v>1989</v>
      </c>
      <c r="G311" s="90" t="s">
        <v>286</v>
      </c>
      <c r="H311" s="89" t="s">
        <v>147</v>
      </c>
      <c r="I311" s="89"/>
      <c r="J311" s="44"/>
      <c r="K311" s="108"/>
      <c r="L311" s="106"/>
      <c r="M311" s="44"/>
      <c r="N311" s="92" t="s">
        <v>287</v>
      </c>
    </row>
    <row r="312" spans="1:14" hidden="1">
      <c r="A312" s="88"/>
      <c r="B312" s="44"/>
      <c r="C312" s="44"/>
      <c r="D312" s="98" t="s">
        <v>579</v>
      </c>
      <c r="E312" s="98" t="s">
        <v>150</v>
      </c>
      <c r="F312" s="44">
        <v>1983</v>
      </c>
      <c r="G312" s="99"/>
      <c r="H312" s="89"/>
      <c r="I312" s="63"/>
      <c r="J312" s="100" t="s">
        <v>116</v>
      </c>
      <c r="K312" s="108"/>
      <c r="L312" s="106"/>
      <c r="M312" s="44"/>
      <c r="N312" s="101" t="s">
        <v>183</v>
      </c>
    </row>
    <row r="313" spans="1:14" hidden="1">
      <c r="A313" s="88"/>
      <c r="B313" s="44"/>
      <c r="C313" s="44"/>
      <c r="D313" s="89" t="s">
        <v>121</v>
      </c>
      <c r="E313" s="89" t="s">
        <v>55</v>
      </c>
      <c r="F313" s="44">
        <v>1988</v>
      </c>
      <c r="G313" s="90" t="s">
        <v>109</v>
      </c>
      <c r="H313" s="89" t="s">
        <v>162</v>
      </c>
      <c r="I313" s="89" t="s">
        <v>115</v>
      </c>
      <c r="J313" s="44">
        <v>1</v>
      </c>
      <c r="K313" s="108"/>
      <c r="L313" s="106"/>
      <c r="M313" s="107"/>
      <c r="N313" s="92" t="s">
        <v>112</v>
      </c>
    </row>
    <row r="314" spans="1:14" s="144" customFormat="1" hidden="1">
      <c r="A314" s="88"/>
      <c r="B314" s="44"/>
      <c r="C314" s="44"/>
      <c r="D314" s="98" t="s">
        <v>363</v>
      </c>
      <c r="E314" s="98" t="s">
        <v>34</v>
      </c>
      <c r="F314" s="44">
        <v>1991</v>
      </c>
      <c r="G314" s="99" t="s">
        <v>109</v>
      </c>
      <c r="H314" s="89" t="s">
        <v>162</v>
      </c>
      <c r="I314" s="98" t="s">
        <v>115</v>
      </c>
      <c r="J314" s="100">
        <v>2</v>
      </c>
      <c r="K314" s="108"/>
      <c r="L314" s="106"/>
      <c r="M314" s="44"/>
      <c r="N314" s="101" t="s">
        <v>364</v>
      </c>
    </row>
    <row r="315" spans="1:14" s="144" customFormat="1" hidden="1">
      <c r="A315" s="88"/>
      <c r="B315" s="44"/>
      <c r="C315" s="44"/>
      <c r="D315" s="98" t="s">
        <v>180</v>
      </c>
      <c r="E315" s="98" t="s">
        <v>108</v>
      </c>
      <c r="F315" s="44">
        <v>1989</v>
      </c>
      <c r="G315" s="99"/>
      <c r="H315" s="89"/>
      <c r="I315" s="63"/>
      <c r="J315" s="100" t="s">
        <v>116</v>
      </c>
      <c r="K315" s="108"/>
      <c r="L315" s="106"/>
      <c r="M315" s="44"/>
      <c r="N315" s="101" t="s">
        <v>183</v>
      </c>
    </row>
    <row r="316" spans="1:14" hidden="1">
      <c r="A316" s="88"/>
      <c r="B316" s="44"/>
      <c r="C316" s="44"/>
      <c r="D316" s="89" t="s">
        <v>180</v>
      </c>
      <c r="E316" s="89" t="s">
        <v>108</v>
      </c>
      <c r="F316" s="44">
        <v>1989</v>
      </c>
      <c r="G316" s="90"/>
      <c r="H316" s="89" t="s">
        <v>181</v>
      </c>
      <c r="I316" s="89" t="s">
        <v>182</v>
      </c>
      <c r="J316" s="44" t="s">
        <v>116</v>
      </c>
      <c r="K316" s="108"/>
      <c r="L316" s="106"/>
      <c r="M316" s="44"/>
      <c r="N316" s="92" t="s">
        <v>183</v>
      </c>
    </row>
    <row r="317" spans="1:14" s="144" customFormat="1" hidden="1">
      <c r="A317" s="88"/>
      <c r="B317" s="44"/>
      <c r="C317" s="44"/>
      <c r="D317" s="89" t="s">
        <v>291</v>
      </c>
      <c r="E317" s="89" t="s">
        <v>292</v>
      </c>
      <c r="F317" s="44">
        <v>1987</v>
      </c>
      <c r="G317" s="90" t="s">
        <v>286</v>
      </c>
      <c r="H317" s="89" t="s">
        <v>147</v>
      </c>
      <c r="I317" s="89"/>
      <c r="J317" s="44"/>
      <c r="K317" s="108"/>
      <c r="L317" s="106"/>
      <c r="M317" s="44"/>
      <c r="N317" s="92" t="s">
        <v>287</v>
      </c>
    </row>
    <row r="318" spans="1:14" s="144" customFormat="1" hidden="1">
      <c r="A318" s="88"/>
      <c r="B318" s="44"/>
      <c r="C318" s="44"/>
      <c r="D318" s="98" t="s">
        <v>413</v>
      </c>
      <c r="E318" s="98" t="s">
        <v>154</v>
      </c>
      <c r="F318" s="44">
        <v>1990</v>
      </c>
      <c r="G318" s="99" t="s">
        <v>414</v>
      </c>
      <c r="H318" s="89" t="s">
        <v>415</v>
      </c>
      <c r="I318" s="98" t="s">
        <v>31</v>
      </c>
      <c r="J318" s="100" t="s">
        <v>116</v>
      </c>
      <c r="K318" s="108"/>
      <c r="L318" s="106"/>
      <c r="M318" s="44"/>
      <c r="N318" s="101" t="s">
        <v>416</v>
      </c>
    </row>
    <row r="319" spans="1:14" hidden="1">
      <c r="A319" s="88"/>
      <c r="B319" s="44"/>
      <c r="C319" s="44"/>
      <c r="D319" s="98" t="s">
        <v>357</v>
      </c>
      <c r="E319" s="98" t="s">
        <v>58</v>
      </c>
      <c r="F319" s="44">
        <v>1989</v>
      </c>
      <c r="G319" s="99" t="s">
        <v>109</v>
      </c>
      <c r="H319" s="89" t="s">
        <v>162</v>
      </c>
      <c r="I319" s="98" t="s">
        <v>115</v>
      </c>
      <c r="J319" s="100">
        <v>2</v>
      </c>
      <c r="K319" s="108"/>
      <c r="L319" s="106"/>
      <c r="M319" s="44"/>
      <c r="N319" s="101" t="s">
        <v>112</v>
      </c>
    </row>
    <row r="320" spans="1:14" hidden="1">
      <c r="A320" s="88"/>
      <c r="B320" s="44"/>
      <c r="C320" s="44"/>
      <c r="D320" s="98" t="s">
        <v>119</v>
      </c>
      <c r="E320" s="98" t="s">
        <v>73</v>
      </c>
      <c r="F320" s="44">
        <v>1988</v>
      </c>
      <c r="G320" s="99" t="s">
        <v>109</v>
      </c>
      <c r="H320" s="89" t="s">
        <v>162</v>
      </c>
      <c r="I320" s="98" t="s">
        <v>115</v>
      </c>
      <c r="J320" s="100">
        <v>1</v>
      </c>
      <c r="K320" s="108"/>
      <c r="L320" s="106"/>
      <c r="M320" s="44"/>
      <c r="N320" s="101" t="s">
        <v>112</v>
      </c>
    </row>
    <row r="321" spans="1:14" hidden="1">
      <c r="A321" s="88"/>
      <c r="B321" s="44"/>
      <c r="C321" s="44"/>
      <c r="D321" s="98" t="s">
        <v>293</v>
      </c>
      <c r="E321" s="98" t="s">
        <v>150</v>
      </c>
      <c r="F321" s="44">
        <v>1987</v>
      </c>
      <c r="G321" s="90" t="s">
        <v>286</v>
      </c>
      <c r="H321" s="89" t="s">
        <v>147</v>
      </c>
      <c r="I321" s="89"/>
      <c r="J321" s="44"/>
      <c r="K321" s="108"/>
      <c r="L321" s="106"/>
      <c r="M321" s="44"/>
      <c r="N321" s="92" t="s">
        <v>287</v>
      </c>
    </row>
    <row r="322" spans="1:14" hidden="1">
      <c r="A322" s="88"/>
      <c r="B322" s="44"/>
      <c r="C322" s="44"/>
      <c r="D322" s="110" t="s">
        <v>184</v>
      </c>
      <c r="E322" s="89" t="s">
        <v>62</v>
      </c>
      <c r="F322" s="44">
        <v>1979</v>
      </c>
      <c r="G322" s="90"/>
      <c r="H322" s="89" t="s">
        <v>185</v>
      </c>
      <c r="I322" s="89" t="s">
        <v>182</v>
      </c>
      <c r="J322" s="44">
        <v>1</v>
      </c>
      <c r="K322" s="108"/>
      <c r="L322" s="106"/>
      <c r="M322" s="44"/>
      <c r="N322" s="92"/>
    </row>
    <row r="323" spans="1:14" hidden="1">
      <c r="A323" s="88"/>
      <c r="B323" s="44"/>
      <c r="C323" s="44"/>
      <c r="D323" s="98" t="s">
        <v>553</v>
      </c>
      <c r="E323" s="98" t="s">
        <v>554</v>
      </c>
      <c r="F323" s="44">
        <v>1991</v>
      </c>
      <c r="G323" s="99"/>
      <c r="H323" s="98" t="s">
        <v>147</v>
      </c>
      <c r="I323" s="98"/>
      <c r="J323" s="100"/>
      <c r="K323" s="108"/>
      <c r="L323" s="106"/>
      <c r="M323" s="44"/>
      <c r="N323" s="101"/>
    </row>
    <row r="324" spans="1:14" hidden="1">
      <c r="A324" s="88"/>
      <c r="B324" s="44"/>
      <c r="C324" s="44"/>
      <c r="D324" s="98" t="s">
        <v>421</v>
      </c>
      <c r="E324" s="98" t="s">
        <v>92</v>
      </c>
      <c r="F324" s="44">
        <v>1991</v>
      </c>
      <c r="G324" s="99"/>
      <c r="H324" s="89" t="s">
        <v>422</v>
      </c>
      <c r="I324" s="98" t="s">
        <v>139</v>
      </c>
      <c r="J324" s="100"/>
      <c r="K324" s="108"/>
      <c r="L324" s="106"/>
      <c r="M324" s="44"/>
      <c r="N324" s="101"/>
    </row>
    <row r="325" spans="1:14" s="79" customFormat="1" hidden="1">
      <c r="A325" s="88"/>
      <c r="B325" s="44"/>
      <c r="C325" s="44"/>
      <c r="D325" s="98" t="s">
        <v>459</v>
      </c>
      <c r="E325" s="98" t="s">
        <v>458</v>
      </c>
      <c r="F325" s="44">
        <v>1991</v>
      </c>
      <c r="G325" s="99"/>
      <c r="H325" s="89" t="s">
        <v>456</v>
      </c>
      <c r="I325" s="98"/>
      <c r="J325" s="100"/>
      <c r="K325" s="108"/>
      <c r="L325" s="106"/>
      <c r="M325" s="44"/>
      <c r="N325" s="101"/>
    </row>
    <row r="326" spans="1:14" hidden="1">
      <c r="A326" s="88"/>
      <c r="B326" s="44"/>
      <c r="C326" s="44"/>
      <c r="D326" s="98" t="s">
        <v>430</v>
      </c>
      <c r="E326" s="98" t="s">
        <v>135</v>
      </c>
      <c r="F326" s="44">
        <v>1990</v>
      </c>
      <c r="G326" s="99"/>
      <c r="H326" s="89" t="s">
        <v>422</v>
      </c>
      <c r="I326" s="98" t="s">
        <v>424</v>
      </c>
      <c r="J326" s="100"/>
      <c r="K326" s="108"/>
      <c r="L326" s="106"/>
      <c r="M326" s="44"/>
      <c r="N326" s="101"/>
    </row>
    <row r="327" spans="1:14" hidden="1">
      <c r="A327" s="88"/>
      <c r="B327" s="44"/>
      <c r="C327" s="44"/>
      <c r="D327" s="98" t="s">
        <v>111</v>
      </c>
      <c r="E327" s="98" t="s">
        <v>81</v>
      </c>
      <c r="F327" s="44">
        <v>1990</v>
      </c>
      <c r="G327" s="99" t="s">
        <v>109</v>
      </c>
      <c r="H327" s="89" t="s">
        <v>162</v>
      </c>
      <c r="I327" s="98" t="s">
        <v>110</v>
      </c>
      <c r="J327" s="100">
        <v>1</v>
      </c>
      <c r="K327" s="91"/>
      <c r="L327" s="44"/>
      <c r="M327" s="44"/>
      <c r="N327" s="101" t="s">
        <v>112</v>
      </c>
    </row>
    <row r="328" spans="1:14" hidden="1">
      <c r="A328" s="88"/>
      <c r="B328" s="44"/>
      <c r="C328" s="44"/>
      <c r="D328" s="89" t="s">
        <v>294</v>
      </c>
      <c r="E328" s="89" t="s">
        <v>295</v>
      </c>
      <c r="F328" s="44">
        <v>1987</v>
      </c>
      <c r="G328" s="90" t="s">
        <v>286</v>
      </c>
      <c r="H328" s="89" t="s">
        <v>147</v>
      </c>
      <c r="I328" s="89"/>
      <c r="J328" s="44"/>
      <c r="K328" s="108"/>
      <c r="L328" s="106"/>
      <c r="M328" s="44"/>
      <c r="N328" s="92" t="s">
        <v>287</v>
      </c>
    </row>
    <row r="329" spans="1:14" hidden="1">
      <c r="A329" s="88"/>
      <c r="B329" s="44"/>
      <c r="C329" s="44"/>
      <c r="D329" s="98" t="s">
        <v>409</v>
      </c>
      <c r="E329" s="98" t="s">
        <v>555</v>
      </c>
      <c r="F329" s="44">
        <v>1991</v>
      </c>
      <c r="G329" s="99"/>
      <c r="H329" s="98" t="s">
        <v>147</v>
      </c>
      <c r="I329" s="98"/>
      <c r="J329" s="100"/>
      <c r="K329" s="108"/>
      <c r="L329" s="106"/>
      <c r="M329" s="44"/>
      <c r="N329" s="101"/>
    </row>
    <row r="330" spans="1:14" hidden="1">
      <c r="A330" s="88"/>
      <c r="B330" s="44"/>
      <c r="C330" s="44"/>
      <c r="D330" s="98" t="s">
        <v>187</v>
      </c>
      <c r="E330" s="98" t="s">
        <v>34</v>
      </c>
      <c r="F330" s="44">
        <v>1991</v>
      </c>
      <c r="G330" s="99"/>
      <c r="H330" s="98" t="s">
        <v>147</v>
      </c>
      <c r="I330" s="98"/>
      <c r="J330" s="100"/>
      <c r="K330" s="108"/>
      <c r="L330" s="106"/>
      <c r="M330" s="44"/>
      <c r="N330" s="101"/>
    </row>
    <row r="331" spans="1:14" hidden="1">
      <c r="A331" s="88"/>
      <c r="B331" s="44"/>
      <c r="C331" s="44"/>
      <c r="D331" s="98" t="s">
        <v>307</v>
      </c>
      <c r="E331" s="98" t="s">
        <v>135</v>
      </c>
      <c r="F331" s="44">
        <v>1991</v>
      </c>
      <c r="G331" s="99"/>
      <c r="H331" s="98" t="s">
        <v>147</v>
      </c>
      <c r="I331" s="98"/>
      <c r="J331" s="100"/>
      <c r="K331" s="108"/>
      <c r="L331" s="106"/>
      <c r="M331" s="44"/>
      <c r="N331" s="101"/>
    </row>
    <row r="332" spans="1:14" hidden="1">
      <c r="A332" s="88"/>
      <c r="B332" s="44"/>
      <c r="C332" s="44"/>
      <c r="D332" s="98" t="s">
        <v>307</v>
      </c>
      <c r="E332" s="98" t="s">
        <v>135</v>
      </c>
      <c r="F332" s="44">
        <v>1990</v>
      </c>
      <c r="G332" s="90" t="s">
        <v>286</v>
      </c>
      <c r="H332" s="89" t="s">
        <v>147</v>
      </c>
      <c r="I332" s="89"/>
      <c r="J332" s="44"/>
      <c r="K332" s="91"/>
      <c r="L332" s="44"/>
      <c r="M332" s="44"/>
      <c r="N332" s="92" t="s">
        <v>287</v>
      </c>
    </row>
    <row r="333" spans="1:14" hidden="1">
      <c r="A333" s="88"/>
      <c r="B333" s="44"/>
      <c r="C333" s="44"/>
      <c r="D333" s="89" t="s">
        <v>317</v>
      </c>
      <c r="E333" s="89" t="s">
        <v>295</v>
      </c>
      <c r="F333" s="44">
        <v>1991</v>
      </c>
      <c r="G333" s="90" t="s">
        <v>286</v>
      </c>
      <c r="H333" s="89" t="s">
        <v>147</v>
      </c>
      <c r="I333" s="89"/>
      <c r="J333" s="44"/>
      <c r="K333" s="91"/>
      <c r="L333" s="44"/>
      <c r="M333" s="44"/>
      <c r="N333" s="92" t="s">
        <v>287</v>
      </c>
    </row>
    <row r="334" spans="1:14" hidden="1">
      <c r="A334" s="88"/>
      <c r="B334" s="44"/>
      <c r="C334" s="44"/>
      <c r="D334" s="89" t="s">
        <v>355</v>
      </c>
      <c r="E334" s="89" t="s">
        <v>85</v>
      </c>
      <c r="F334" s="44">
        <v>1985</v>
      </c>
      <c r="G334" s="90" t="s">
        <v>220</v>
      </c>
      <c r="H334" s="89" t="s">
        <v>224</v>
      </c>
      <c r="I334" s="89" t="s">
        <v>221</v>
      </c>
      <c r="J334" s="44"/>
      <c r="K334" s="108"/>
      <c r="L334" s="106"/>
      <c r="M334" s="44"/>
      <c r="N334" s="92"/>
    </row>
    <row r="335" spans="1:14" hidden="1">
      <c r="A335" s="88"/>
      <c r="B335" s="44"/>
      <c r="C335" s="44"/>
      <c r="D335" s="98" t="s">
        <v>556</v>
      </c>
      <c r="E335" s="98" t="s">
        <v>135</v>
      </c>
      <c r="F335" s="44">
        <v>1991</v>
      </c>
      <c r="G335" s="99"/>
      <c r="H335" s="98" t="s">
        <v>147</v>
      </c>
      <c r="I335" s="98"/>
      <c r="J335" s="100"/>
      <c r="K335" s="108"/>
      <c r="L335" s="106"/>
      <c r="M335" s="44"/>
      <c r="N335" s="101"/>
    </row>
    <row r="336" spans="1:14" hidden="1">
      <c r="A336" s="88"/>
      <c r="B336" s="44"/>
      <c r="C336" s="44"/>
      <c r="D336" s="98" t="s">
        <v>311</v>
      </c>
      <c r="E336" s="98" t="s">
        <v>126</v>
      </c>
      <c r="F336" s="44">
        <v>1990</v>
      </c>
      <c r="G336" s="90" t="s">
        <v>286</v>
      </c>
      <c r="H336" s="89" t="s">
        <v>147</v>
      </c>
      <c r="I336" s="89"/>
      <c r="J336" s="44"/>
      <c r="K336" s="91"/>
      <c r="L336" s="44"/>
      <c r="M336" s="44"/>
      <c r="N336" s="92" t="s">
        <v>287</v>
      </c>
    </row>
    <row r="337" spans="1:14" hidden="1">
      <c r="A337" s="88"/>
      <c r="B337" s="44"/>
      <c r="C337" s="44"/>
      <c r="D337" s="98" t="s">
        <v>614</v>
      </c>
      <c r="E337" s="98" t="s">
        <v>85</v>
      </c>
      <c r="F337" s="44">
        <v>1989</v>
      </c>
      <c r="G337" s="99" t="s">
        <v>613</v>
      </c>
      <c r="H337" s="89" t="s">
        <v>473</v>
      </c>
      <c r="I337" s="98"/>
      <c r="J337" s="100"/>
      <c r="K337" s="108"/>
      <c r="L337" s="106"/>
      <c r="M337" s="44"/>
      <c r="N337" s="101"/>
    </row>
    <row r="338" spans="1:14" hidden="1">
      <c r="A338" s="88"/>
      <c r="B338" s="44"/>
      <c r="C338" s="44"/>
      <c r="D338" s="98" t="s">
        <v>557</v>
      </c>
      <c r="E338" s="98" t="s">
        <v>152</v>
      </c>
      <c r="F338" s="44">
        <v>1991</v>
      </c>
      <c r="G338" s="99"/>
      <c r="H338" s="98" t="s">
        <v>147</v>
      </c>
      <c r="I338" s="98"/>
      <c r="J338" s="100"/>
      <c r="K338" s="108"/>
      <c r="L338" s="106"/>
      <c r="M338" s="44"/>
      <c r="N338" s="101"/>
    </row>
    <row r="339" spans="1:14" hidden="1">
      <c r="A339" s="88"/>
      <c r="B339" s="44"/>
      <c r="C339" s="44"/>
      <c r="D339" s="98" t="s">
        <v>318</v>
      </c>
      <c r="E339" s="98" t="s">
        <v>71</v>
      </c>
      <c r="F339" s="44">
        <v>1991</v>
      </c>
      <c r="G339" s="99"/>
      <c r="H339" s="98" t="s">
        <v>147</v>
      </c>
      <c r="I339" s="98"/>
      <c r="J339" s="100"/>
      <c r="K339" s="108"/>
      <c r="L339" s="106"/>
      <c r="M339" s="44"/>
      <c r="N339" s="101"/>
    </row>
    <row r="340" spans="1:14" hidden="1">
      <c r="A340" s="88"/>
      <c r="B340" s="44"/>
      <c r="C340" s="44"/>
      <c r="D340" s="98" t="s">
        <v>318</v>
      </c>
      <c r="E340" s="98" t="s">
        <v>71</v>
      </c>
      <c r="F340" s="44">
        <v>1989</v>
      </c>
      <c r="G340" s="99" t="s">
        <v>109</v>
      </c>
      <c r="H340" s="89" t="s">
        <v>162</v>
      </c>
      <c r="I340" s="98" t="s">
        <v>115</v>
      </c>
      <c r="J340" s="100">
        <v>2</v>
      </c>
      <c r="K340" s="108"/>
      <c r="L340" s="106"/>
      <c r="M340" s="44"/>
      <c r="N340" s="101" t="s">
        <v>112</v>
      </c>
    </row>
    <row r="341" spans="1:14" hidden="1">
      <c r="A341" s="88"/>
      <c r="B341" s="44"/>
      <c r="C341" s="44"/>
      <c r="D341" s="98" t="s">
        <v>72</v>
      </c>
      <c r="E341" s="98" t="s">
        <v>154</v>
      </c>
      <c r="F341" s="44">
        <v>1991</v>
      </c>
      <c r="G341" s="99"/>
      <c r="H341" s="98" t="s">
        <v>147</v>
      </c>
      <c r="I341" s="98"/>
      <c r="J341" s="100"/>
      <c r="K341" s="108"/>
      <c r="L341" s="106"/>
      <c r="M341" s="44"/>
      <c r="N341" s="101"/>
    </row>
    <row r="342" spans="1:14" hidden="1">
      <c r="A342" s="88"/>
      <c r="B342" s="44"/>
      <c r="C342" s="44"/>
      <c r="D342" s="98" t="s">
        <v>72</v>
      </c>
      <c r="E342" s="98" t="s">
        <v>154</v>
      </c>
      <c r="F342" s="44">
        <v>1990</v>
      </c>
      <c r="G342" s="99" t="s">
        <v>109</v>
      </c>
      <c r="H342" s="89" t="s">
        <v>162</v>
      </c>
      <c r="I342" s="98" t="s">
        <v>115</v>
      </c>
      <c r="J342" s="100">
        <v>3</v>
      </c>
      <c r="K342" s="108"/>
      <c r="L342" s="106"/>
      <c r="M342" s="44"/>
      <c r="N342" s="101" t="s">
        <v>112</v>
      </c>
    </row>
    <row r="343" spans="1:14" hidden="1">
      <c r="A343" s="88"/>
      <c r="B343" s="44"/>
      <c r="C343" s="44"/>
      <c r="D343" s="98" t="s">
        <v>541</v>
      </c>
      <c r="E343" s="98" t="s">
        <v>210</v>
      </c>
      <c r="F343" s="44">
        <v>1990</v>
      </c>
      <c r="G343" s="99"/>
      <c r="H343" s="89"/>
      <c r="I343" s="98"/>
      <c r="J343" s="100" t="s">
        <v>116</v>
      </c>
      <c r="K343" s="108"/>
      <c r="L343" s="106"/>
      <c r="M343" s="91"/>
      <c r="N343" s="152" t="s">
        <v>536</v>
      </c>
    </row>
    <row r="344" spans="1:14" hidden="1">
      <c r="A344" s="88"/>
      <c r="B344" s="44"/>
      <c r="C344" s="44"/>
      <c r="D344" s="98" t="s">
        <v>558</v>
      </c>
      <c r="E344" s="98" t="s">
        <v>559</v>
      </c>
      <c r="F344" s="44">
        <v>1991</v>
      </c>
      <c r="G344" s="99"/>
      <c r="H344" s="98" t="s">
        <v>147</v>
      </c>
      <c r="I344" s="98"/>
      <c r="J344" s="100"/>
      <c r="K344" s="108"/>
      <c r="L344" s="106"/>
      <c r="M344" s="44"/>
      <c r="N344" s="101"/>
    </row>
    <row r="345" spans="1:14" hidden="1">
      <c r="A345" s="88"/>
      <c r="B345" s="44"/>
      <c r="C345" s="44"/>
      <c r="D345" s="98" t="s">
        <v>523</v>
      </c>
      <c r="E345" s="98" t="s">
        <v>99</v>
      </c>
      <c r="F345" s="44">
        <v>1984</v>
      </c>
      <c r="G345" s="99" t="s">
        <v>524</v>
      </c>
      <c r="H345" s="89" t="s">
        <v>525</v>
      </c>
      <c r="I345" s="98" t="s">
        <v>526</v>
      </c>
      <c r="J345" s="100" t="s">
        <v>116</v>
      </c>
      <c r="K345" s="108"/>
      <c r="L345" s="106"/>
      <c r="M345" s="44"/>
      <c r="N345" s="101" t="s">
        <v>527</v>
      </c>
    </row>
    <row r="346" spans="1:14" hidden="1">
      <c r="A346" s="88"/>
      <c r="B346" s="44"/>
      <c r="C346" s="44"/>
      <c r="D346" s="89" t="s">
        <v>117</v>
      </c>
      <c r="E346" s="89" t="s">
        <v>114</v>
      </c>
      <c r="F346" s="44">
        <v>1988</v>
      </c>
      <c r="G346" s="90" t="s">
        <v>109</v>
      </c>
      <c r="H346" s="89" t="s">
        <v>162</v>
      </c>
      <c r="I346" s="89" t="s">
        <v>115</v>
      </c>
      <c r="J346" s="44" t="s">
        <v>116</v>
      </c>
      <c r="K346" s="108"/>
      <c r="L346" s="106"/>
      <c r="M346" s="44"/>
      <c r="N346" s="92" t="s">
        <v>118</v>
      </c>
    </row>
    <row r="347" spans="1:14" hidden="1">
      <c r="A347" s="88"/>
      <c r="B347" s="44"/>
      <c r="C347" s="44"/>
      <c r="D347" s="89" t="s">
        <v>113</v>
      </c>
      <c r="E347" s="89" t="s">
        <v>94</v>
      </c>
      <c r="F347" s="44">
        <v>1987</v>
      </c>
      <c r="G347" s="90" t="s">
        <v>109</v>
      </c>
      <c r="H347" s="89" t="s">
        <v>162</v>
      </c>
      <c r="I347" s="89" t="s">
        <v>115</v>
      </c>
      <c r="J347" s="44" t="s">
        <v>116</v>
      </c>
      <c r="K347" s="108"/>
      <c r="L347" s="106"/>
      <c r="M347" s="44"/>
      <c r="N347" s="92" t="s">
        <v>112</v>
      </c>
    </row>
    <row r="348" spans="1:14" hidden="1">
      <c r="A348" s="88"/>
      <c r="B348" s="44"/>
      <c r="C348" s="44"/>
      <c r="D348" s="98" t="s">
        <v>518</v>
      </c>
      <c r="E348" s="98" t="s">
        <v>28</v>
      </c>
      <c r="F348" s="44">
        <v>1991</v>
      </c>
      <c r="G348" s="99" t="s">
        <v>521</v>
      </c>
      <c r="H348" s="89" t="s">
        <v>520</v>
      </c>
      <c r="I348" s="98" t="s">
        <v>519</v>
      </c>
      <c r="J348" s="100" t="s">
        <v>116</v>
      </c>
      <c r="K348" s="108"/>
      <c r="L348" s="106"/>
      <c r="M348" s="44"/>
      <c r="N348" s="101" t="s">
        <v>522</v>
      </c>
    </row>
    <row r="349" spans="1:14" hidden="1">
      <c r="A349" s="88"/>
      <c r="B349" s="44"/>
      <c r="C349" s="44"/>
      <c r="D349" s="98" t="s">
        <v>359</v>
      </c>
      <c r="E349" s="98" t="s">
        <v>135</v>
      </c>
      <c r="F349" s="44">
        <v>1989</v>
      </c>
      <c r="G349" s="99" t="s">
        <v>109</v>
      </c>
      <c r="H349" s="89" t="s">
        <v>162</v>
      </c>
      <c r="I349" s="98" t="s">
        <v>115</v>
      </c>
      <c r="J349" s="100">
        <v>3</v>
      </c>
      <c r="K349" s="108"/>
      <c r="L349" s="106"/>
      <c r="M349" s="44"/>
      <c r="N349" s="101" t="s">
        <v>112</v>
      </c>
    </row>
    <row r="350" spans="1:14" hidden="1">
      <c r="A350" s="88"/>
      <c r="B350" s="44"/>
      <c r="C350" s="44"/>
      <c r="D350" s="98" t="s">
        <v>393</v>
      </c>
      <c r="E350" s="98" t="s">
        <v>135</v>
      </c>
      <c r="F350" s="44">
        <v>1991</v>
      </c>
      <c r="G350" s="99" t="s">
        <v>390</v>
      </c>
      <c r="H350" s="89" t="s">
        <v>167</v>
      </c>
      <c r="I350" s="98" t="s">
        <v>139</v>
      </c>
      <c r="J350" s="100">
        <v>1</v>
      </c>
      <c r="K350" s="108"/>
      <c r="L350" s="106"/>
      <c r="M350" s="44"/>
      <c r="N350" s="101" t="s">
        <v>392</v>
      </c>
    </row>
    <row r="351" spans="1:14" hidden="1">
      <c r="A351" s="88"/>
      <c r="B351" s="44"/>
      <c r="C351" s="44"/>
      <c r="D351" s="89" t="s">
        <v>314</v>
      </c>
      <c r="E351" s="89" t="s">
        <v>295</v>
      </c>
      <c r="F351" s="44">
        <v>1990</v>
      </c>
      <c r="G351" s="90" t="s">
        <v>286</v>
      </c>
      <c r="H351" s="89" t="s">
        <v>147</v>
      </c>
      <c r="I351" s="89"/>
      <c r="J351" s="44"/>
      <c r="K351" s="91"/>
      <c r="L351" s="44"/>
      <c r="M351" s="44"/>
      <c r="N351" s="92" t="s">
        <v>287</v>
      </c>
    </row>
    <row r="352" spans="1:14" hidden="1">
      <c r="A352" s="88"/>
      <c r="B352" s="44"/>
      <c r="C352" s="44"/>
      <c r="D352" s="89" t="s">
        <v>296</v>
      </c>
      <c r="E352" s="89" t="s">
        <v>171</v>
      </c>
      <c r="F352" s="44">
        <v>1988</v>
      </c>
      <c r="G352" s="90" t="s">
        <v>286</v>
      </c>
      <c r="H352" s="89" t="s">
        <v>147</v>
      </c>
      <c r="I352" s="89"/>
      <c r="J352" s="44"/>
      <c r="K352" s="108"/>
      <c r="L352" s="106"/>
      <c r="M352" s="44"/>
      <c r="N352" s="92" t="s">
        <v>287</v>
      </c>
    </row>
    <row r="353" spans="1:14" hidden="1">
      <c r="A353" s="88"/>
      <c r="B353" s="44"/>
      <c r="C353" s="44"/>
      <c r="D353" s="98" t="s">
        <v>417</v>
      </c>
      <c r="E353" s="98" t="s">
        <v>92</v>
      </c>
      <c r="F353" s="44">
        <v>1982</v>
      </c>
      <c r="G353" s="99" t="s">
        <v>414</v>
      </c>
      <c r="H353" s="89" t="s">
        <v>415</v>
      </c>
      <c r="I353" s="98" t="s">
        <v>31</v>
      </c>
      <c r="J353" s="100">
        <v>1</v>
      </c>
      <c r="K353" s="108"/>
      <c r="L353" s="106"/>
      <c r="M353" s="44"/>
      <c r="N353" s="101" t="s">
        <v>416</v>
      </c>
    </row>
    <row r="354" spans="1:14" hidden="1">
      <c r="A354" s="88"/>
      <c r="B354" s="44"/>
      <c r="C354" s="44"/>
      <c r="D354" s="98" t="s">
        <v>151</v>
      </c>
      <c r="E354" s="98" t="s">
        <v>85</v>
      </c>
      <c r="F354" s="44">
        <v>1989</v>
      </c>
      <c r="G354" s="99"/>
      <c r="H354" s="89" t="s">
        <v>456</v>
      </c>
      <c r="I354" s="98"/>
      <c r="J354" s="100"/>
      <c r="K354" s="108"/>
      <c r="L354" s="106"/>
      <c r="M354" s="44"/>
      <c r="N354" s="101"/>
    </row>
    <row r="355" spans="1:14" hidden="1">
      <c r="A355" s="88"/>
      <c r="B355" s="44"/>
      <c r="C355" s="44"/>
      <c r="D355" s="98" t="s">
        <v>54</v>
      </c>
      <c r="E355" s="98" t="s">
        <v>152</v>
      </c>
      <c r="F355" s="44">
        <v>1990</v>
      </c>
      <c r="G355" s="99"/>
      <c r="H355" s="89" t="s">
        <v>422</v>
      </c>
      <c r="I355" s="98" t="s">
        <v>424</v>
      </c>
      <c r="J355" s="100"/>
      <c r="K355" s="108"/>
      <c r="L355" s="106"/>
      <c r="M355" s="44"/>
      <c r="N355" s="101"/>
    </row>
    <row r="356" spans="1:14" hidden="1">
      <c r="A356" s="88"/>
      <c r="B356" s="44"/>
      <c r="C356" s="44"/>
      <c r="D356" s="89" t="s">
        <v>122</v>
      </c>
      <c r="E356" s="89" t="s">
        <v>58</v>
      </c>
      <c r="F356" s="44">
        <v>1987</v>
      </c>
      <c r="G356" s="90" t="s">
        <v>109</v>
      </c>
      <c r="H356" s="89" t="s">
        <v>162</v>
      </c>
      <c r="I356" s="89" t="s">
        <v>115</v>
      </c>
      <c r="J356" s="44">
        <v>1</v>
      </c>
      <c r="K356" s="108"/>
      <c r="L356" s="106"/>
      <c r="M356" s="107"/>
      <c r="N356" s="92" t="s">
        <v>112</v>
      </c>
    </row>
    <row r="357" spans="1:14" hidden="1">
      <c r="A357" s="88"/>
      <c r="B357" s="44"/>
      <c r="C357" s="44"/>
      <c r="D357" s="89" t="s">
        <v>297</v>
      </c>
      <c r="E357" s="89" t="s">
        <v>108</v>
      </c>
      <c r="F357" s="44">
        <v>1988</v>
      </c>
      <c r="G357" s="90" t="s">
        <v>286</v>
      </c>
      <c r="H357" s="89" t="s">
        <v>147</v>
      </c>
      <c r="I357" s="89"/>
      <c r="J357" s="44"/>
      <c r="K357" s="108"/>
      <c r="L357" s="106"/>
      <c r="M357" s="44"/>
      <c r="N357" s="92" t="s">
        <v>287</v>
      </c>
    </row>
    <row r="358" spans="1:14" hidden="1">
      <c r="A358" s="88"/>
      <c r="B358" s="44"/>
      <c r="C358" s="44"/>
      <c r="D358" s="98" t="s">
        <v>561</v>
      </c>
      <c r="E358" s="98" t="s">
        <v>263</v>
      </c>
      <c r="F358" s="44">
        <v>1991</v>
      </c>
      <c r="G358" s="99"/>
      <c r="H358" s="98" t="s">
        <v>147</v>
      </c>
      <c r="I358" s="98"/>
      <c r="J358" s="100"/>
      <c r="K358" s="108"/>
      <c r="L358" s="106"/>
      <c r="M358" s="44"/>
      <c r="N358" s="101"/>
    </row>
    <row r="359" spans="1:14" hidden="1">
      <c r="A359" s="88"/>
      <c r="B359" s="44"/>
      <c r="C359" s="44"/>
      <c r="D359" s="98" t="s">
        <v>562</v>
      </c>
      <c r="E359" s="98" t="s">
        <v>73</v>
      </c>
      <c r="F359" s="44">
        <v>1991</v>
      </c>
      <c r="G359" s="99"/>
      <c r="H359" s="98" t="s">
        <v>147</v>
      </c>
      <c r="I359" s="98"/>
      <c r="J359" s="100"/>
      <c r="K359" s="108"/>
      <c r="L359" s="106"/>
      <c r="M359" s="44"/>
      <c r="N359" s="101"/>
    </row>
    <row r="360" spans="1:14" hidden="1">
      <c r="A360" s="88"/>
      <c r="B360" s="44"/>
      <c r="C360" s="44"/>
      <c r="D360" s="89" t="s">
        <v>120</v>
      </c>
      <c r="E360" s="89" t="s">
        <v>73</v>
      </c>
      <c r="F360" s="44">
        <v>1988</v>
      </c>
      <c r="G360" s="90" t="s">
        <v>109</v>
      </c>
      <c r="H360" s="89" t="s">
        <v>162</v>
      </c>
      <c r="I360" s="89" t="s">
        <v>115</v>
      </c>
      <c r="J360" s="44">
        <v>1</v>
      </c>
      <c r="K360" s="108"/>
      <c r="L360" s="106"/>
      <c r="M360" s="107"/>
      <c r="N360" s="92" t="s">
        <v>112</v>
      </c>
    </row>
    <row r="361" spans="1:14" hidden="1">
      <c r="A361" s="88"/>
      <c r="B361" s="44"/>
      <c r="C361" s="44"/>
      <c r="D361" s="98" t="s">
        <v>492</v>
      </c>
      <c r="E361" s="98" t="s">
        <v>493</v>
      </c>
      <c r="F361" s="44">
        <v>1989</v>
      </c>
      <c r="G361" s="99" t="s">
        <v>489</v>
      </c>
      <c r="H361" s="89" t="s">
        <v>147</v>
      </c>
      <c r="I361" s="98" t="s">
        <v>490</v>
      </c>
      <c r="J361" s="100"/>
      <c r="K361" s="108"/>
      <c r="L361" s="106"/>
      <c r="M361" s="44"/>
      <c r="N361" s="101" t="s">
        <v>491</v>
      </c>
    </row>
    <row r="362" spans="1:14" hidden="1">
      <c r="A362" s="88"/>
      <c r="B362" s="44"/>
      <c r="C362" s="44"/>
      <c r="D362" s="98" t="s">
        <v>431</v>
      </c>
      <c r="E362" s="98" t="s">
        <v>432</v>
      </c>
      <c r="F362" s="44">
        <v>1990</v>
      </c>
      <c r="G362" s="99"/>
      <c r="H362" s="89" t="s">
        <v>422</v>
      </c>
      <c r="I362" s="98" t="s">
        <v>424</v>
      </c>
      <c r="J362" s="100"/>
      <c r="K362" s="108"/>
      <c r="L362" s="106"/>
      <c r="M362" s="44"/>
      <c r="N362" s="101"/>
    </row>
    <row r="363" spans="1:14" hidden="1">
      <c r="A363" s="88"/>
      <c r="B363" s="44"/>
      <c r="C363" s="44"/>
      <c r="D363" s="89" t="s">
        <v>313</v>
      </c>
      <c r="E363" s="89" t="s">
        <v>130</v>
      </c>
      <c r="F363" s="44">
        <v>1990</v>
      </c>
      <c r="G363" s="90" t="s">
        <v>286</v>
      </c>
      <c r="H363" s="89" t="s">
        <v>147</v>
      </c>
      <c r="I363" s="89"/>
      <c r="J363" s="44"/>
      <c r="K363" s="91"/>
      <c r="L363" s="44"/>
      <c r="M363" s="44"/>
      <c r="N363" s="92" t="s">
        <v>287</v>
      </c>
    </row>
    <row r="364" spans="1:14" hidden="1">
      <c r="A364" s="88"/>
      <c r="B364" s="44"/>
      <c r="C364" s="44"/>
      <c r="D364" s="98" t="s">
        <v>362</v>
      </c>
      <c r="E364" s="98" t="s">
        <v>295</v>
      </c>
      <c r="F364" s="44">
        <v>1985</v>
      </c>
      <c r="G364" s="99" t="s">
        <v>109</v>
      </c>
      <c r="H364" s="89" t="s">
        <v>162</v>
      </c>
      <c r="I364" s="98" t="s">
        <v>115</v>
      </c>
      <c r="J364" s="100" t="s">
        <v>116</v>
      </c>
      <c r="K364" s="108"/>
      <c r="L364" s="106"/>
      <c r="M364" s="44"/>
      <c r="N364" s="101" t="s">
        <v>361</v>
      </c>
    </row>
    <row r="365" spans="1:14" hidden="1">
      <c r="A365" s="88"/>
      <c r="B365" s="44"/>
      <c r="C365" s="44"/>
      <c r="D365" s="89" t="s">
        <v>315</v>
      </c>
      <c r="E365" s="89" t="s">
        <v>73</v>
      </c>
      <c r="F365" s="44">
        <v>1991</v>
      </c>
      <c r="G365" s="90" t="s">
        <v>286</v>
      </c>
      <c r="H365" s="89" t="s">
        <v>147</v>
      </c>
      <c r="I365" s="89"/>
      <c r="J365" s="44"/>
      <c r="K365" s="91"/>
      <c r="L365" s="44"/>
      <c r="M365" s="44"/>
      <c r="N365" s="92" t="s">
        <v>287</v>
      </c>
    </row>
    <row r="366" spans="1:14" hidden="1">
      <c r="A366" s="88"/>
      <c r="B366" s="44"/>
      <c r="C366" s="44"/>
      <c r="D366" s="98" t="s">
        <v>381</v>
      </c>
      <c r="E366" s="98" t="s">
        <v>382</v>
      </c>
      <c r="F366" s="44">
        <v>1975</v>
      </c>
      <c r="G366" s="99" t="s">
        <v>383</v>
      </c>
      <c r="H366" s="89" t="s">
        <v>384</v>
      </c>
      <c r="I366" s="98"/>
      <c r="J366" s="100">
        <v>1</v>
      </c>
      <c r="K366" s="108"/>
      <c r="L366" s="106"/>
      <c r="M366" s="44"/>
      <c r="N366" s="101"/>
    </row>
    <row r="367" spans="1:14" hidden="1">
      <c r="A367" s="88"/>
      <c r="B367" s="44"/>
      <c r="C367" s="44"/>
      <c r="D367" s="89" t="s">
        <v>298</v>
      </c>
      <c r="E367" s="89" t="s">
        <v>34</v>
      </c>
      <c r="F367" s="44">
        <v>1989</v>
      </c>
      <c r="G367" s="90" t="s">
        <v>286</v>
      </c>
      <c r="H367" s="89" t="s">
        <v>147</v>
      </c>
      <c r="I367" s="89"/>
      <c r="J367" s="44"/>
      <c r="K367" s="108"/>
      <c r="L367" s="106"/>
      <c r="M367" s="44"/>
      <c r="N367" s="92" t="s">
        <v>287</v>
      </c>
    </row>
    <row r="368" spans="1:14" hidden="1">
      <c r="A368" s="88"/>
      <c r="B368" s="44"/>
      <c r="C368" s="44"/>
      <c r="D368" s="98" t="s">
        <v>427</v>
      </c>
      <c r="E368" s="98" t="s">
        <v>150</v>
      </c>
      <c r="F368" s="44">
        <v>1990</v>
      </c>
      <c r="G368" s="99"/>
      <c r="H368" s="89" t="s">
        <v>422</v>
      </c>
      <c r="I368" s="98" t="s">
        <v>424</v>
      </c>
      <c r="J368" s="100"/>
      <c r="K368" s="108"/>
      <c r="L368" s="106"/>
      <c r="M368" s="44"/>
      <c r="N368" s="101"/>
    </row>
    <row r="369" spans="1:14" hidden="1">
      <c r="A369" s="88"/>
      <c r="B369" s="44"/>
      <c r="C369" s="44"/>
      <c r="D369" s="89" t="s">
        <v>308</v>
      </c>
      <c r="E369" s="89" t="s">
        <v>73</v>
      </c>
      <c r="F369" s="44">
        <v>1991</v>
      </c>
      <c r="G369" s="90" t="s">
        <v>286</v>
      </c>
      <c r="H369" s="89" t="s">
        <v>147</v>
      </c>
      <c r="I369" s="89"/>
      <c r="J369" s="44"/>
      <c r="K369" s="91"/>
      <c r="L369" s="44"/>
      <c r="M369" s="44"/>
      <c r="N369" s="92" t="s">
        <v>287</v>
      </c>
    </row>
    <row r="370" spans="1:14" hidden="1">
      <c r="A370" s="88"/>
      <c r="B370" s="44"/>
      <c r="C370" s="44"/>
      <c r="D370" s="98" t="s">
        <v>544</v>
      </c>
      <c r="E370" s="98" t="s">
        <v>73</v>
      </c>
      <c r="F370" s="44">
        <v>1987</v>
      </c>
      <c r="G370" s="99"/>
      <c r="H370" s="89"/>
      <c r="I370" s="98"/>
      <c r="J370" s="100" t="s">
        <v>284</v>
      </c>
      <c r="K370" s="108"/>
      <c r="L370" s="106"/>
      <c r="M370" s="44"/>
      <c r="N370" s="128" t="s">
        <v>416</v>
      </c>
    </row>
    <row r="371" spans="1:14" hidden="1">
      <c r="A371" s="88"/>
      <c r="B371" s="44"/>
      <c r="C371" s="44"/>
      <c r="D371" s="98" t="s">
        <v>487</v>
      </c>
      <c r="E371" s="98" t="s">
        <v>488</v>
      </c>
      <c r="F371" s="44">
        <v>1989</v>
      </c>
      <c r="G371" s="99" t="s">
        <v>489</v>
      </c>
      <c r="H371" s="89" t="s">
        <v>147</v>
      </c>
      <c r="I371" s="98" t="s">
        <v>490</v>
      </c>
      <c r="J371" s="100"/>
      <c r="K371" s="108"/>
      <c r="L371" s="106"/>
      <c r="M371" s="44"/>
      <c r="N371" s="101" t="s">
        <v>491</v>
      </c>
    </row>
    <row r="372" spans="1:14" hidden="1">
      <c r="A372" s="88"/>
      <c r="B372" s="44"/>
      <c r="C372" s="44"/>
      <c r="D372" s="98" t="s">
        <v>436</v>
      </c>
      <c r="E372" s="98" t="s">
        <v>94</v>
      </c>
      <c r="F372" s="44">
        <v>1991</v>
      </c>
      <c r="G372" s="99"/>
      <c r="H372" s="89" t="s">
        <v>422</v>
      </c>
      <c r="I372" s="98" t="s">
        <v>139</v>
      </c>
      <c r="J372" s="100"/>
      <c r="K372" s="108"/>
      <c r="L372" s="106"/>
      <c r="M372" s="44"/>
      <c r="N372" s="101"/>
    </row>
    <row r="373" spans="1:14" hidden="1">
      <c r="A373" s="88"/>
      <c r="B373" s="44"/>
      <c r="C373" s="44"/>
      <c r="D373" s="98" t="s">
        <v>429</v>
      </c>
      <c r="E373" s="98" t="s">
        <v>81</v>
      </c>
      <c r="F373" s="44">
        <v>1990</v>
      </c>
      <c r="G373" s="99"/>
      <c r="H373" s="89" t="s">
        <v>422</v>
      </c>
      <c r="I373" s="98" t="s">
        <v>424</v>
      </c>
      <c r="J373" s="100"/>
      <c r="K373" s="108"/>
      <c r="L373" s="106"/>
      <c r="M373" s="44"/>
      <c r="N373" s="101"/>
    </row>
    <row r="374" spans="1:14" hidden="1">
      <c r="A374" s="88"/>
      <c r="B374" s="44"/>
      <c r="C374" s="44"/>
      <c r="D374" s="98" t="s">
        <v>423</v>
      </c>
      <c r="E374" s="98" t="s">
        <v>152</v>
      </c>
      <c r="F374" s="44">
        <v>1990</v>
      </c>
      <c r="G374" s="99"/>
      <c r="H374" s="89" t="s">
        <v>422</v>
      </c>
      <c r="I374" s="98" t="s">
        <v>424</v>
      </c>
      <c r="J374" s="100"/>
      <c r="K374" s="108"/>
      <c r="L374" s="106"/>
      <c r="M374" s="44"/>
      <c r="N374" s="101"/>
    </row>
    <row r="375" spans="1:14" hidden="1">
      <c r="A375" s="88"/>
      <c r="B375" s="44"/>
      <c r="C375" s="44"/>
      <c r="D375" s="89" t="s">
        <v>299</v>
      </c>
      <c r="E375" s="89" t="s">
        <v>300</v>
      </c>
      <c r="F375" s="44">
        <v>1988</v>
      </c>
      <c r="G375" s="90" t="s">
        <v>286</v>
      </c>
      <c r="H375" s="89" t="s">
        <v>147</v>
      </c>
      <c r="I375" s="89"/>
      <c r="J375" s="44"/>
      <c r="K375" s="108"/>
      <c r="L375" s="106"/>
      <c r="M375" s="44"/>
      <c r="N375" s="92" t="s">
        <v>287</v>
      </c>
    </row>
    <row r="376" spans="1:14" hidden="1">
      <c r="A376" s="88"/>
      <c r="B376" s="44"/>
      <c r="C376" s="44"/>
      <c r="D376" s="98" t="s">
        <v>611</v>
      </c>
      <c r="E376" s="98" t="s">
        <v>94</v>
      </c>
      <c r="F376" s="44">
        <v>1982</v>
      </c>
      <c r="G376" s="99" t="s">
        <v>529</v>
      </c>
      <c r="H376" s="98" t="s">
        <v>530</v>
      </c>
      <c r="I376" s="98"/>
      <c r="J376" s="100">
        <v>2</v>
      </c>
      <c r="K376" s="108"/>
      <c r="L376" s="106"/>
      <c r="M376" s="44"/>
      <c r="N376" s="101"/>
    </row>
    <row r="377" spans="1:14" hidden="1">
      <c r="A377" s="88"/>
      <c r="B377" s="44"/>
      <c r="C377" s="44"/>
      <c r="D377" s="98" t="s">
        <v>316</v>
      </c>
      <c r="E377" s="98" t="s">
        <v>94</v>
      </c>
      <c r="F377" s="44">
        <v>1990</v>
      </c>
      <c r="G377" s="90" t="s">
        <v>286</v>
      </c>
      <c r="H377" s="89" t="s">
        <v>147</v>
      </c>
      <c r="I377" s="89"/>
      <c r="J377" s="44"/>
      <c r="K377" s="91"/>
      <c r="L377" s="44"/>
      <c r="M377" s="44"/>
      <c r="N377" s="92" t="s">
        <v>287</v>
      </c>
    </row>
    <row r="378" spans="1:14" ht="24" hidden="1">
      <c r="A378" s="88"/>
      <c r="B378" s="44"/>
      <c r="C378" s="44"/>
      <c r="D378" s="98" t="s">
        <v>275</v>
      </c>
      <c r="E378" s="98" t="s">
        <v>130</v>
      </c>
      <c r="F378" s="44">
        <v>1990</v>
      </c>
      <c r="G378" s="99" t="s">
        <v>276</v>
      </c>
      <c r="H378" s="98" t="s">
        <v>147</v>
      </c>
      <c r="I378" s="98"/>
      <c r="J378" s="100" t="s">
        <v>116</v>
      </c>
      <c r="K378" s="91"/>
      <c r="L378" s="44"/>
      <c r="M378" s="44"/>
      <c r="N378" s="101" t="s">
        <v>277</v>
      </c>
    </row>
    <row r="379" spans="1:14" hidden="1">
      <c r="A379" s="88"/>
      <c r="B379" s="44"/>
      <c r="C379" s="44"/>
      <c r="D379" s="98" t="s">
        <v>356</v>
      </c>
      <c r="E379" s="98" t="s">
        <v>295</v>
      </c>
      <c r="F379" s="44">
        <v>1991</v>
      </c>
      <c r="G379" s="99"/>
      <c r="H379" s="98" t="s">
        <v>147</v>
      </c>
      <c r="I379" s="98"/>
      <c r="J379" s="100"/>
      <c r="K379" s="108"/>
      <c r="L379" s="106"/>
      <c r="M379" s="44"/>
      <c r="N379" s="101"/>
    </row>
    <row r="380" spans="1:14" hidden="1">
      <c r="A380" s="88"/>
      <c r="B380" s="44"/>
      <c r="C380" s="44"/>
      <c r="D380" s="98" t="s">
        <v>356</v>
      </c>
      <c r="E380" s="98" t="s">
        <v>55</v>
      </c>
      <c r="F380" s="44">
        <v>1990</v>
      </c>
      <c r="G380" s="99" t="s">
        <v>109</v>
      </c>
      <c r="H380" s="89" t="s">
        <v>162</v>
      </c>
      <c r="I380" s="98" t="s">
        <v>115</v>
      </c>
      <c r="J380" s="100">
        <v>1</v>
      </c>
      <c r="K380" s="108"/>
      <c r="L380" s="106"/>
      <c r="M380" s="44"/>
      <c r="N380" s="101" t="s">
        <v>112</v>
      </c>
    </row>
    <row r="381" spans="1:14" hidden="1">
      <c r="A381" s="88"/>
      <c r="B381" s="44"/>
      <c r="C381" s="44"/>
      <c r="D381" s="98" t="s">
        <v>304</v>
      </c>
      <c r="E381" s="98" t="s">
        <v>305</v>
      </c>
      <c r="F381" s="44">
        <v>1990</v>
      </c>
      <c r="G381" s="90" t="s">
        <v>286</v>
      </c>
      <c r="H381" s="89" t="s">
        <v>147</v>
      </c>
      <c r="I381" s="89"/>
      <c r="J381" s="44"/>
      <c r="K381" s="91"/>
      <c r="L381" s="44"/>
      <c r="M381" s="44"/>
      <c r="N381" s="92" t="s">
        <v>287</v>
      </c>
    </row>
    <row r="382" spans="1:14" ht="24" hidden="1">
      <c r="A382" s="88"/>
      <c r="B382" s="44"/>
      <c r="C382" s="44"/>
      <c r="D382" s="98" t="s">
        <v>495</v>
      </c>
      <c r="E382" s="98" t="s">
        <v>150</v>
      </c>
      <c r="F382" s="44">
        <v>1991</v>
      </c>
      <c r="G382" s="99" t="s">
        <v>496</v>
      </c>
      <c r="H382" s="89"/>
      <c r="I382" s="98" t="s">
        <v>497</v>
      </c>
      <c r="J382" s="100" t="s">
        <v>116</v>
      </c>
      <c r="K382" s="108"/>
      <c r="L382" s="106"/>
      <c r="M382" s="44"/>
      <c r="N382" s="101" t="s">
        <v>498</v>
      </c>
    </row>
    <row r="383" spans="1:14" hidden="1">
      <c r="A383" s="88"/>
      <c r="B383" s="44"/>
      <c r="C383" s="44"/>
      <c r="D383" s="89" t="s">
        <v>306</v>
      </c>
      <c r="E383" s="89" t="s">
        <v>73</v>
      </c>
      <c r="F383" s="44">
        <v>1990</v>
      </c>
      <c r="G383" s="90" t="s">
        <v>286</v>
      </c>
      <c r="H383" s="89" t="s">
        <v>147</v>
      </c>
      <c r="I383" s="89"/>
      <c r="J383" s="44"/>
      <c r="K383" s="91"/>
      <c r="L383" s="44"/>
      <c r="M383" s="44"/>
      <c r="N383" s="92" t="s">
        <v>287</v>
      </c>
    </row>
    <row r="384" spans="1:14" hidden="1">
      <c r="A384" s="88"/>
      <c r="B384" s="44"/>
      <c r="C384" s="44"/>
      <c r="D384" s="89" t="s">
        <v>205</v>
      </c>
      <c r="E384" s="89" t="s">
        <v>81</v>
      </c>
      <c r="F384" s="44">
        <v>1987</v>
      </c>
      <c r="G384" s="90" t="s">
        <v>206</v>
      </c>
      <c r="H384" s="89" t="s">
        <v>207</v>
      </c>
      <c r="I384" s="89" t="s">
        <v>208</v>
      </c>
      <c r="J384" s="44" t="s">
        <v>116</v>
      </c>
      <c r="K384" s="108"/>
      <c r="L384" s="106"/>
      <c r="M384" s="107"/>
      <c r="N384" s="92"/>
    </row>
    <row r="385" spans="1:14" hidden="1">
      <c r="A385" s="88"/>
      <c r="B385" s="44"/>
      <c r="C385" s="44"/>
      <c r="D385" s="98" t="s">
        <v>564</v>
      </c>
      <c r="E385" s="98" t="s">
        <v>217</v>
      </c>
      <c r="F385" s="44">
        <v>1991</v>
      </c>
      <c r="G385" s="99"/>
      <c r="H385" s="98" t="s">
        <v>147</v>
      </c>
      <c r="I385" s="98"/>
      <c r="J385" s="100"/>
      <c r="K385" s="108"/>
      <c r="L385" s="106"/>
      <c r="M385" s="44"/>
      <c r="N385" s="101"/>
    </row>
    <row r="386" spans="1:14" hidden="1">
      <c r="A386" s="88"/>
      <c r="B386" s="44"/>
      <c r="C386" s="44"/>
      <c r="D386" s="89" t="s">
        <v>332</v>
      </c>
      <c r="E386" s="89" t="s">
        <v>154</v>
      </c>
      <c r="F386" s="44">
        <v>1991</v>
      </c>
      <c r="G386" s="90" t="s">
        <v>328</v>
      </c>
      <c r="H386" s="89" t="s">
        <v>329</v>
      </c>
      <c r="I386" s="89" t="s">
        <v>330</v>
      </c>
      <c r="J386" s="44" t="s">
        <v>116</v>
      </c>
      <c r="K386" s="91"/>
      <c r="L386" s="44"/>
      <c r="M386" s="44"/>
      <c r="N386" s="92" t="s">
        <v>333</v>
      </c>
    </row>
    <row r="387" spans="1:14" hidden="1">
      <c r="A387" s="138"/>
      <c r="B387" s="100"/>
      <c r="C387" s="100"/>
      <c r="D387" s="123" t="s">
        <v>580</v>
      </c>
      <c r="E387" s="123" t="s">
        <v>34</v>
      </c>
      <c r="F387" s="100">
        <v>1991</v>
      </c>
      <c r="G387" s="139"/>
      <c r="H387" s="123"/>
      <c r="I387" s="100"/>
      <c r="J387" s="100">
        <v>1</v>
      </c>
      <c r="K387" s="100"/>
      <c r="L387" s="100"/>
      <c r="M387" s="100"/>
      <c r="N387" s="127" t="s">
        <v>581</v>
      </c>
    </row>
    <row r="388" spans="1:14" hidden="1">
      <c r="A388" s="88"/>
      <c r="B388" s="44"/>
      <c r="C388" s="44"/>
      <c r="D388" s="98" t="s">
        <v>434</v>
      </c>
      <c r="E388" s="98" t="s">
        <v>268</v>
      </c>
      <c r="F388" s="44">
        <v>1990</v>
      </c>
      <c r="G388" s="99"/>
      <c r="H388" s="89" t="s">
        <v>422</v>
      </c>
      <c r="I388" s="98" t="s">
        <v>424</v>
      </c>
      <c r="J388" s="100"/>
      <c r="K388" s="108"/>
      <c r="L388" s="106"/>
      <c r="M388" s="44"/>
      <c r="N388" s="101"/>
    </row>
    <row r="389" spans="1:14" hidden="1">
      <c r="A389" s="88"/>
      <c r="B389" s="44"/>
      <c r="C389" s="44"/>
      <c r="D389" s="98" t="s">
        <v>542</v>
      </c>
      <c r="E389" s="98" t="s">
        <v>73</v>
      </c>
      <c r="F389" s="44">
        <v>1985</v>
      </c>
      <c r="G389" s="99"/>
      <c r="H389" s="89"/>
      <c r="I389" s="98"/>
      <c r="J389" s="100" t="s">
        <v>116</v>
      </c>
      <c r="K389" s="108"/>
      <c r="L389" s="106"/>
      <c r="M389" s="44"/>
      <c r="N389" s="128" t="s">
        <v>38</v>
      </c>
    </row>
    <row r="390" spans="1:14" hidden="1">
      <c r="A390" s="136"/>
      <c r="B390" s="137"/>
      <c r="C390" s="100"/>
      <c r="D390" s="123" t="s">
        <v>612</v>
      </c>
      <c r="E390" s="123" t="s">
        <v>85</v>
      </c>
      <c r="F390" s="100">
        <v>1991</v>
      </c>
      <c r="G390" s="140" t="s">
        <v>613</v>
      </c>
      <c r="H390" s="123" t="s">
        <v>473</v>
      </c>
      <c r="I390" s="123"/>
      <c r="J390" s="100">
        <v>1</v>
      </c>
      <c r="K390" s="100"/>
      <c r="L390" s="100"/>
      <c r="M390" s="100"/>
      <c r="N390" s="127"/>
    </row>
    <row r="391" spans="1:14" hidden="1">
      <c r="A391" s="88"/>
      <c r="B391" s="44"/>
      <c r="C391" s="44"/>
      <c r="D391" s="98" t="s">
        <v>309</v>
      </c>
      <c r="E391" s="98" t="s">
        <v>73</v>
      </c>
      <c r="F391" s="44">
        <v>1991</v>
      </c>
      <c r="G391" s="99"/>
      <c r="H391" s="98" t="s">
        <v>147</v>
      </c>
      <c r="I391" s="98"/>
      <c r="J391" s="100"/>
      <c r="K391" s="108"/>
      <c r="L391" s="106"/>
      <c r="M391" s="44"/>
      <c r="N391" s="101"/>
    </row>
    <row r="392" spans="1:14" hidden="1">
      <c r="A392" s="88"/>
      <c r="B392" s="44"/>
      <c r="C392" s="44"/>
      <c r="D392" s="89" t="s">
        <v>309</v>
      </c>
      <c r="E392" s="89" t="s">
        <v>73</v>
      </c>
      <c r="F392" s="44">
        <v>1991</v>
      </c>
      <c r="G392" s="90" t="s">
        <v>286</v>
      </c>
      <c r="H392" s="89" t="s">
        <v>147</v>
      </c>
      <c r="I392" s="89"/>
      <c r="J392" s="44"/>
      <c r="K392" s="91"/>
      <c r="L392" s="44"/>
      <c r="M392" s="44"/>
      <c r="N392" s="92" t="s">
        <v>287</v>
      </c>
    </row>
    <row r="393" spans="1:14" hidden="1">
      <c r="A393" s="88"/>
      <c r="B393" s="44"/>
      <c r="C393" s="44"/>
      <c r="D393" s="98" t="s">
        <v>396</v>
      </c>
      <c r="E393" s="98" t="s">
        <v>397</v>
      </c>
      <c r="F393" s="44">
        <v>1974</v>
      </c>
      <c r="G393" s="99" t="s">
        <v>398</v>
      </c>
      <c r="H393" s="89" t="s">
        <v>399</v>
      </c>
      <c r="I393" s="98" t="s">
        <v>400</v>
      </c>
      <c r="J393" s="100" t="s">
        <v>116</v>
      </c>
      <c r="K393" s="108"/>
      <c r="L393" s="106"/>
      <c r="M393" s="44"/>
      <c r="N393" s="101" t="s">
        <v>401</v>
      </c>
    </row>
    <row r="394" spans="1:14" hidden="1">
      <c r="A394" s="88"/>
      <c r="B394" s="44"/>
      <c r="C394" s="44"/>
      <c r="D394" s="98" t="s">
        <v>435</v>
      </c>
      <c r="E394" s="98" t="s">
        <v>85</v>
      </c>
      <c r="F394" s="44">
        <v>1991</v>
      </c>
      <c r="G394" s="99"/>
      <c r="H394" s="89" t="s">
        <v>422</v>
      </c>
      <c r="I394" s="98" t="s">
        <v>139</v>
      </c>
      <c r="J394" s="100"/>
      <c r="K394" s="108"/>
      <c r="L394" s="106"/>
      <c r="M394" s="44"/>
      <c r="N394" s="101"/>
    </row>
    <row r="395" spans="1:14" hidden="1">
      <c r="A395" s="88"/>
      <c r="B395" s="44"/>
      <c r="C395" s="44"/>
      <c r="D395" s="98" t="s">
        <v>565</v>
      </c>
      <c r="E395" s="98" t="s">
        <v>94</v>
      </c>
      <c r="F395" s="44">
        <v>1991</v>
      </c>
      <c r="G395" s="99"/>
      <c r="H395" s="98" t="s">
        <v>147</v>
      </c>
      <c r="I395" s="98"/>
      <c r="J395" s="100"/>
      <c r="K395" s="108"/>
      <c r="L395" s="106"/>
      <c r="M395" s="44"/>
      <c r="N395" s="101"/>
    </row>
    <row r="396" spans="1:14" hidden="1">
      <c r="A396" s="88"/>
      <c r="B396" s="44"/>
      <c r="C396" s="44"/>
      <c r="D396" s="98" t="s">
        <v>405</v>
      </c>
      <c r="E396" s="98" t="s">
        <v>62</v>
      </c>
      <c r="F396" s="44">
        <v>1988</v>
      </c>
      <c r="G396" s="99" t="s">
        <v>398</v>
      </c>
      <c r="H396" s="89" t="s">
        <v>399</v>
      </c>
      <c r="I396" s="98" t="s">
        <v>400</v>
      </c>
      <c r="J396" s="100">
        <v>1</v>
      </c>
      <c r="K396" s="108"/>
      <c r="L396" s="106"/>
      <c r="M396" s="44"/>
      <c r="N396" s="101" t="s">
        <v>404</v>
      </c>
    </row>
    <row r="397" spans="1:14" hidden="1">
      <c r="A397" s="88"/>
      <c r="B397" s="44"/>
      <c r="C397" s="44"/>
      <c r="D397" s="98" t="s">
        <v>358</v>
      </c>
      <c r="E397" s="98" t="s">
        <v>92</v>
      </c>
      <c r="F397" s="44">
        <v>1989</v>
      </c>
      <c r="G397" s="99" t="s">
        <v>109</v>
      </c>
      <c r="H397" s="89" t="s">
        <v>162</v>
      </c>
      <c r="I397" s="98" t="s">
        <v>115</v>
      </c>
      <c r="J397" s="100">
        <v>2</v>
      </c>
      <c r="K397" s="108"/>
      <c r="L397" s="106"/>
      <c r="M397" s="44"/>
      <c r="N397" s="101" t="s">
        <v>112</v>
      </c>
    </row>
    <row r="398" spans="1:14" hidden="1">
      <c r="A398" s="88"/>
      <c r="B398" s="44"/>
      <c r="C398" s="44"/>
      <c r="D398" s="89" t="s">
        <v>310</v>
      </c>
      <c r="E398" s="89" t="s">
        <v>159</v>
      </c>
      <c r="F398" s="44">
        <v>1990</v>
      </c>
      <c r="G398" s="90" t="s">
        <v>286</v>
      </c>
      <c r="H398" s="89" t="s">
        <v>147</v>
      </c>
      <c r="I398" s="89"/>
      <c r="J398" s="44"/>
      <c r="K398" s="91"/>
      <c r="L398" s="44"/>
      <c r="M398" s="44"/>
      <c r="N398" s="92" t="s">
        <v>287</v>
      </c>
    </row>
    <row r="399" spans="1:14" hidden="1">
      <c r="A399" s="88"/>
      <c r="B399" s="44"/>
      <c r="C399" s="44"/>
      <c r="D399" s="98" t="s">
        <v>107</v>
      </c>
      <c r="E399" s="98" t="s">
        <v>108</v>
      </c>
      <c r="F399" s="44">
        <v>1991</v>
      </c>
      <c r="G399" s="99"/>
      <c r="H399" s="98" t="s">
        <v>147</v>
      </c>
      <c r="I399" s="98"/>
      <c r="J399" s="100"/>
      <c r="K399" s="108"/>
      <c r="L399" s="106"/>
      <c r="M399" s="44"/>
      <c r="N399" s="101"/>
    </row>
    <row r="400" spans="1:14" hidden="1">
      <c r="A400" s="88"/>
      <c r="B400" s="44"/>
      <c r="C400" s="44"/>
      <c r="D400" s="89" t="s">
        <v>107</v>
      </c>
      <c r="E400" s="89" t="s">
        <v>108</v>
      </c>
      <c r="F400" s="44">
        <v>1990</v>
      </c>
      <c r="G400" s="90" t="s">
        <v>109</v>
      </c>
      <c r="H400" s="89" t="s">
        <v>162</v>
      </c>
      <c r="I400" s="89" t="s">
        <v>110</v>
      </c>
      <c r="J400" s="44">
        <v>1</v>
      </c>
      <c r="K400" s="91"/>
      <c r="L400" s="44"/>
      <c r="M400" s="44"/>
      <c r="N400" s="92" t="s">
        <v>112</v>
      </c>
    </row>
    <row r="401" spans="1:14" hidden="1">
      <c r="A401" s="136"/>
      <c r="B401" s="100"/>
      <c r="C401" s="100"/>
      <c r="D401" s="123" t="s">
        <v>566</v>
      </c>
      <c r="E401" s="123" t="s">
        <v>154</v>
      </c>
      <c r="F401" s="100">
        <v>1991</v>
      </c>
      <c r="G401" s="140"/>
      <c r="H401" s="123" t="s">
        <v>147</v>
      </c>
      <c r="I401" s="100"/>
      <c r="J401" s="100"/>
      <c r="K401" s="100"/>
      <c r="L401" s="100"/>
      <c r="M401" s="100"/>
      <c r="N401" s="128"/>
    </row>
    <row r="402" spans="1:14" hidden="1">
      <c r="A402" s="88"/>
      <c r="B402" s="44"/>
      <c r="C402" s="44"/>
      <c r="D402" s="98" t="s">
        <v>455</v>
      </c>
      <c r="E402" s="98" t="s">
        <v>154</v>
      </c>
      <c r="F402" s="44">
        <v>1988</v>
      </c>
      <c r="G402" s="99"/>
      <c r="H402" s="89" t="s">
        <v>456</v>
      </c>
      <c r="I402" s="98"/>
      <c r="J402" s="100"/>
      <c r="K402" s="108"/>
      <c r="L402" s="106"/>
      <c r="M402" s="44"/>
      <c r="N402" s="101"/>
    </row>
    <row r="403" spans="1:14" hidden="1">
      <c r="A403" s="88"/>
      <c r="B403" s="44"/>
      <c r="C403" s="44"/>
      <c r="D403" s="89" t="s">
        <v>301</v>
      </c>
      <c r="E403" s="89" t="s">
        <v>85</v>
      </c>
      <c r="F403" s="44">
        <v>1988</v>
      </c>
      <c r="G403" s="90" t="s">
        <v>286</v>
      </c>
      <c r="H403" s="89" t="s">
        <v>147</v>
      </c>
      <c r="I403" s="89"/>
      <c r="J403" s="44"/>
      <c r="K403" s="108"/>
      <c r="L403" s="106"/>
      <c r="M403" s="44"/>
      <c r="N403" s="92" t="s">
        <v>287</v>
      </c>
    </row>
    <row r="404" spans="1:14" hidden="1">
      <c r="A404" s="138"/>
      <c r="B404" s="100"/>
      <c r="C404" s="100"/>
      <c r="D404" s="123" t="s">
        <v>228</v>
      </c>
      <c r="E404" s="123" t="s">
        <v>73</v>
      </c>
      <c r="F404" s="100">
        <v>1991</v>
      </c>
      <c r="G404" s="140"/>
      <c r="H404" s="123" t="s">
        <v>147</v>
      </c>
      <c r="I404" s="100"/>
      <c r="J404" s="100"/>
      <c r="K404" s="100"/>
      <c r="L404" s="100"/>
      <c r="M404" s="100"/>
      <c r="N404" s="128"/>
    </row>
    <row r="405" spans="1:14" hidden="1">
      <c r="A405" s="88"/>
      <c r="B405" s="44"/>
      <c r="C405" s="44"/>
      <c r="D405" s="98" t="s">
        <v>228</v>
      </c>
      <c r="E405" s="98" t="s">
        <v>58</v>
      </c>
      <c r="F405" s="44">
        <v>1989</v>
      </c>
      <c r="G405" s="99"/>
      <c r="H405" s="89"/>
      <c r="I405" s="63" t="s">
        <v>577</v>
      </c>
      <c r="J405" s="100" t="s">
        <v>284</v>
      </c>
      <c r="K405" s="108"/>
      <c r="L405" s="106"/>
      <c r="M405" s="44"/>
      <c r="N405" s="101" t="s">
        <v>569</v>
      </c>
    </row>
    <row r="406" spans="1:14" hidden="1">
      <c r="A406" s="88"/>
      <c r="B406" s="44"/>
      <c r="C406" s="44"/>
      <c r="D406" s="89" t="s">
        <v>228</v>
      </c>
      <c r="E406" s="89" t="s">
        <v>73</v>
      </c>
      <c r="F406" s="44">
        <v>1990</v>
      </c>
      <c r="G406" s="90" t="s">
        <v>286</v>
      </c>
      <c r="H406" s="89" t="s">
        <v>147</v>
      </c>
      <c r="I406" s="89"/>
      <c r="J406" s="44"/>
      <c r="K406" s="91"/>
      <c r="L406" s="44"/>
      <c r="M406" s="44"/>
      <c r="N406" s="92" t="s">
        <v>287</v>
      </c>
    </row>
    <row r="407" spans="1:14" hidden="1">
      <c r="A407" s="88"/>
      <c r="B407" s="44"/>
      <c r="C407" s="44"/>
      <c r="D407" s="89" t="s">
        <v>228</v>
      </c>
      <c r="E407" s="89" t="s">
        <v>58</v>
      </c>
      <c r="F407" s="44">
        <v>1989</v>
      </c>
      <c r="G407" s="90"/>
      <c r="H407" s="89" t="s">
        <v>229</v>
      </c>
      <c r="I407" s="89" t="s">
        <v>182</v>
      </c>
      <c r="J407" s="44" t="s">
        <v>116</v>
      </c>
      <c r="K407" s="108"/>
      <c r="L407" s="106"/>
      <c r="M407" s="44"/>
      <c r="N407" s="92" t="s">
        <v>230</v>
      </c>
    </row>
    <row r="408" spans="1:14" hidden="1">
      <c r="A408" s="88"/>
      <c r="B408" s="44"/>
      <c r="C408" s="44"/>
      <c r="D408" s="98" t="s">
        <v>433</v>
      </c>
      <c r="E408" s="98" t="s">
        <v>217</v>
      </c>
      <c r="F408" s="44">
        <v>1990</v>
      </c>
      <c r="G408" s="99"/>
      <c r="H408" s="89" t="s">
        <v>422</v>
      </c>
      <c r="I408" s="98" t="s">
        <v>424</v>
      </c>
      <c r="J408" s="100"/>
      <c r="K408" s="108"/>
      <c r="L408" s="106"/>
      <c r="M408" s="44"/>
      <c r="N408" s="101"/>
    </row>
    <row r="409" spans="1:14" hidden="1">
      <c r="A409" s="88"/>
      <c r="B409" s="44"/>
      <c r="C409" s="44"/>
      <c r="D409" s="98" t="s">
        <v>428</v>
      </c>
      <c r="E409" s="98" t="s">
        <v>55</v>
      </c>
      <c r="F409" s="44">
        <v>1987</v>
      </c>
      <c r="G409" s="99"/>
      <c r="H409" s="89" t="s">
        <v>422</v>
      </c>
      <c r="I409" s="98" t="s">
        <v>424</v>
      </c>
      <c r="J409" s="100"/>
      <c r="K409" s="108"/>
      <c r="L409" s="106"/>
      <c r="M409" s="44"/>
      <c r="N409" s="101"/>
    </row>
    <row r="410" spans="1:14" hidden="1">
      <c r="A410" s="88"/>
      <c r="B410" s="44"/>
      <c r="C410" s="44"/>
      <c r="D410" s="89" t="s">
        <v>302</v>
      </c>
      <c r="E410" s="89" t="s">
        <v>217</v>
      </c>
      <c r="F410" s="44">
        <v>1989</v>
      </c>
      <c r="G410" s="90" t="s">
        <v>286</v>
      </c>
      <c r="H410" s="89" t="s">
        <v>147</v>
      </c>
      <c r="I410" s="89"/>
      <c r="J410" s="44"/>
      <c r="K410" s="108"/>
      <c r="L410" s="106"/>
      <c r="M410" s="44"/>
      <c r="N410" s="92" t="s">
        <v>287</v>
      </c>
    </row>
    <row r="411" spans="1:14" hidden="1">
      <c r="A411" s="88"/>
      <c r="B411" s="44"/>
      <c r="C411" s="44"/>
      <c r="D411" s="98"/>
      <c r="E411" s="98"/>
      <c r="F411" s="44"/>
      <c r="G411" s="99"/>
      <c r="H411" s="89"/>
      <c r="I411" s="98"/>
      <c r="J411" s="100"/>
      <c r="K411" s="108"/>
      <c r="L411" s="106"/>
      <c r="M411" s="44"/>
      <c r="N411" s="101"/>
    </row>
    <row r="412" spans="1:14" hidden="1">
      <c r="A412" s="88"/>
      <c r="B412" s="44"/>
      <c r="C412" s="44"/>
      <c r="D412" s="89"/>
      <c r="E412" s="89"/>
      <c r="F412" s="44"/>
      <c r="G412" s="90"/>
      <c r="H412" s="89"/>
      <c r="I412" s="89"/>
      <c r="J412" s="44"/>
      <c r="K412" s="108"/>
      <c r="L412" s="106"/>
      <c r="M412" s="44"/>
      <c r="N412" s="92"/>
    </row>
    <row r="413" spans="1:14" hidden="1">
      <c r="A413" s="88"/>
      <c r="B413" s="44"/>
      <c r="C413" s="44"/>
      <c r="D413" s="89"/>
      <c r="E413" s="89"/>
      <c r="F413" s="44"/>
      <c r="G413" s="90"/>
      <c r="H413" s="89"/>
      <c r="I413" s="89"/>
      <c r="J413" s="44"/>
      <c r="K413" s="108"/>
      <c r="L413" s="106"/>
      <c r="M413" s="107"/>
      <c r="N413" s="92"/>
    </row>
    <row r="414" spans="1:14">
      <c r="A414" s="93"/>
      <c r="B414" s="45"/>
      <c r="C414" s="45"/>
      <c r="D414" s="94"/>
      <c r="E414" s="94"/>
      <c r="F414" s="45"/>
      <c r="G414" s="95"/>
      <c r="H414" s="94"/>
      <c r="I414" s="94"/>
      <c r="J414" s="45"/>
      <c r="K414" s="109"/>
      <c r="L414" s="111"/>
      <c r="M414" s="112"/>
      <c r="N414" s="97"/>
    </row>
    <row r="417" spans="1:14" s="115" customFormat="1" ht="12">
      <c r="A417" s="113"/>
      <c r="B417" s="163" t="s">
        <v>9</v>
      </c>
      <c r="F417" s="113"/>
      <c r="H417" s="163" t="s">
        <v>746</v>
      </c>
      <c r="I417" s="119"/>
      <c r="L417" s="113"/>
      <c r="M417" s="113"/>
      <c r="N417" s="84"/>
    </row>
    <row r="418" spans="1:14" s="115" customFormat="1" ht="12">
      <c r="A418" s="113"/>
      <c r="B418" s="117" t="s">
        <v>10</v>
      </c>
      <c r="F418" s="113"/>
      <c r="H418" s="120" t="s">
        <v>21</v>
      </c>
      <c r="I418" s="119"/>
      <c r="L418" s="113"/>
      <c r="M418" s="113"/>
      <c r="N418" s="84"/>
    </row>
    <row r="419" spans="1:14" s="115" customFormat="1" ht="12">
      <c r="A419" s="113"/>
      <c r="B419" s="114"/>
      <c r="F419" s="151" t="s">
        <v>11</v>
      </c>
      <c r="H419" s="114"/>
      <c r="I419" s="119"/>
      <c r="K419" s="118"/>
      <c r="M419" s="113"/>
      <c r="N419" s="151" t="s">
        <v>747</v>
      </c>
    </row>
    <row r="420" spans="1:14" s="115" customFormat="1" ht="12">
      <c r="A420" s="113"/>
      <c r="B420" s="225" t="s">
        <v>937</v>
      </c>
      <c r="C420" s="113"/>
      <c r="F420" s="113"/>
      <c r="G420" s="119"/>
      <c r="H420" s="226" t="s">
        <v>989</v>
      </c>
      <c r="I420" s="113"/>
      <c r="J420" s="113"/>
      <c r="K420" s="116"/>
      <c r="L420" s="113"/>
      <c r="M420" s="113"/>
      <c r="N420" s="119"/>
    </row>
    <row r="421" spans="1:14" s="115" customFormat="1" ht="12">
      <c r="A421" s="113"/>
      <c r="B421" s="117" t="s">
        <v>10</v>
      </c>
      <c r="H421" s="117" t="s">
        <v>10</v>
      </c>
      <c r="I421" s="114"/>
      <c r="J421" s="113"/>
      <c r="K421" s="116"/>
      <c r="L421" s="113"/>
      <c r="M421" s="113"/>
      <c r="N421" s="113"/>
    </row>
    <row r="422" spans="1:14" s="115" customFormat="1" ht="12">
      <c r="A422" s="113"/>
      <c r="B422" s="113"/>
      <c r="F422" s="151" t="s">
        <v>938</v>
      </c>
      <c r="H422" s="113"/>
      <c r="I422" s="120"/>
      <c r="J422" s="113"/>
      <c r="K422" s="116"/>
      <c r="L422" s="113"/>
      <c r="M422" s="113"/>
      <c r="N422" s="151" t="s">
        <v>19</v>
      </c>
    </row>
    <row r="423" spans="1:14" s="115" customFormat="1" ht="12">
      <c r="A423" s="113"/>
      <c r="B423" s="113"/>
      <c r="I423" s="114"/>
      <c r="J423" s="113"/>
      <c r="K423" s="116"/>
      <c r="L423" s="113"/>
      <c r="M423" s="113"/>
      <c r="N423" s="118"/>
    </row>
  </sheetData>
  <sortState ref="A264:R268">
    <sortCondition descending="1" ref="K264:K268"/>
  </sortState>
  <customSheetViews>
    <customSheetView guid="{F98A8B36-9F60-4312-823C-2DFDDC665039}" showPageBreaks="1" showRuler="0">
      <selection activeCell="M11" sqref="M11"/>
      <pageMargins left="0.39370078740157483" right="0.39370078740157483" top="0.59055118110236227" bottom="0.19685039370078741" header="0.39370078740157483" footer="0.51181102362204722"/>
      <printOptions horizontalCentered="1"/>
      <pageSetup paperSize="9" scale="90" orientation="landscape" r:id="rId1"/>
      <headerFooter alignWithMargins="0">
        <oddHeader>&amp;R&amp;"Tahoma,Полужирный"&amp;8Страница &amp;P из &amp;N</oddHeader>
      </headerFooter>
    </customSheetView>
    <customSheetView guid="{A1750385-1492-4ACC-AE8C-BBB7B9F9DB1E}" showPageBreaks="1" showRuler="0" topLeftCell="A28">
      <selection activeCell="E60" sqref="B60:E60"/>
      <pageMargins left="0.39370078740157483" right="0.39370078740157483" top="0.19685039370078741" bottom="0.19685039370078741" header="0.51181102362204722" footer="0.51181102362204722"/>
      <printOptions horizontalCentered="1"/>
      <pageSetup paperSize="9" scale="90" orientation="landscape" r:id="rId2"/>
      <headerFooter alignWithMargins="0"/>
    </customSheetView>
  </customSheetViews>
  <mergeCells count="4">
    <mergeCell ref="A2:N2"/>
    <mergeCell ref="A3:N3"/>
    <mergeCell ref="A5:N5"/>
    <mergeCell ref="A1:N1"/>
  </mergeCells>
  <phoneticPr fontId="0" type="noConversion"/>
  <printOptions horizontalCentered="1"/>
  <pageMargins left="0.39370078740157483" right="0.39370078740157483" top="0.19685039370078741" bottom="0.19685039370078741" header="0" footer="0"/>
  <pageSetup paperSize="9" scale="84" fitToHeight="3" orientation="landscape" r:id="rId3"/>
  <headerFooter alignWithMargins="0">
    <oddHeader>&amp;R&amp;"Tahoma,Полужирный"&amp;8Страница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1"/>
  <sheetViews>
    <sheetView workbookViewId="0">
      <selection activeCell="J33" sqref="J33"/>
    </sheetView>
  </sheetViews>
  <sheetFormatPr defaultColWidth="9.140625" defaultRowHeight="12.75"/>
  <cols>
    <col min="1" max="1" width="14.28515625" style="46" customWidth="1"/>
    <col min="2" max="2" width="8.5703125" style="47" customWidth="1"/>
    <col min="3" max="3" width="41" style="46" customWidth="1"/>
    <col min="4" max="4" width="6.85546875" style="47" customWidth="1"/>
    <col min="5" max="8" width="6.85546875" style="46" customWidth="1"/>
    <col min="9" max="16384" width="9.140625" style="46"/>
  </cols>
  <sheetData>
    <row r="1" spans="1:14" ht="27" customHeight="1">
      <c r="A1" s="249" t="s">
        <v>988</v>
      </c>
      <c r="B1" s="249"/>
      <c r="C1" s="249"/>
      <c r="D1" s="249"/>
      <c r="E1" s="249"/>
      <c r="F1" s="249"/>
      <c r="G1" s="249"/>
      <c r="H1" s="249"/>
    </row>
    <row r="2" spans="1:14" s="49" customFormat="1" ht="69.75" customHeight="1">
      <c r="A2" s="248" t="s">
        <v>770</v>
      </c>
      <c r="B2" s="248"/>
      <c r="C2" s="248"/>
      <c r="D2" s="248"/>
      <c r="E2" s="248"/>
      <c r="F2" s="248"/>
      <c r="G2" s="248"/>
      <c r="H2" s="248"/>
    </row>
    <row r="3" spans="1:14" s="2" customFormat="1">
      <c r="A3" s="241" t="s">
        <v>638</v>
      </c>
      <c r="B3" s="241"/>
      <c r="C3" s="241"/>
      <c r="D3" s="241"/>
      <c r="E3" s="241"/>
      <c r="F3" s="241"/>
      <c r="G3" s="241"/>
      <c r="H3" s="241"/>
    </row>
    <row r="4" spans="1:14" s="2" customFormat="1">
      <c r="A4" s="1"/>
      <c r="B4" s="1"/>
      <c r="C4" s="1"/>
      <c r="D4" s="1"/>
      <c r="E4" s="1"/>
      <c r="F4" s="1"/>
      <c r="G4" s="21"/>
      <c r="H4" s="1"/>
      <c r="I4" s="1"/>
      <c r="J4" s="1"/>
      <c r="K4" s="41"/>
      <c r="L4" s="1"/>
      <c r="M4" s="1"/>
      <c r="N4" s="29"/>
    </row>
    <row r="5" spans="1:14" s="19" customFormat="1">
      <c r="A5" s="242" t="s">
        <v>771</v>
      </c>
      <c r="B5" s="242"/>
      <c r="C5" s="242"/>
      <c r="D5" s="242"/>
      <c r="E5" s="242"/>
      <c r="F5" s="242"/>
      <c r="G5" s="242"/>
      <c r="H5" s="242"/>
    </row>
    <row r="7" spans="1:14">
      <c r="B7" s="197" t="s">
        <v>765</v>
      </c>
    </row>
    <row r="8" spans="1:14" s="48" customFormat="1" ht="11.25">
      <c r="B8" s="50" t="s">
        <v>0</v>
      </c>
      <c r="C8" s="198" t="s">
        <v>4</v>
      </c>
      <c r="D8" s="50">
        <v>1</v>
      </c>
      <c r="E8" s="50">
        <v>2</v>
      </c>
      <c r="F8" s="50">
        <v>3</v>
      </c>
      <c r="G8" s="50" t="s">
        <v>764</v>
      </c>
    </row>
    <row r="9" spans="1:14" s="52" customFormat="1" ht="14.25">
      <c r="B9" s="183">
        <v>1</v>
      </c>
      <c r="C9" s="208" t="s">
        <v>928</v>
      </c>
      <c r="D9" s="53">
        <v>3</v>
      </c>
      <c r="E9" s="213">
        <v>4</v>
      </c>
      <c r="F9" s="217">
        <v>100</v>
      </c>
      <c r="G9" s="212">
        <f>SUM(D9:F9)-MAX(D9:F9)</f>
        <v>7</v>
      </c>
    </row>
    <row r="10" spans="1:14" s="52" customFormat="1" ht="14.25">
      <c r="B10" s="184"/>
      <c r="C10" s="210" t="s">
        <v>968</v>
      </c>
      <c r="D10" s="53"/>
      <c r="E10" s="54"/>
      <c r="F10" s="54"/>
      <c r="G10" s="187"/>
    </row>
    <row r="11" spans="1:14" s="52" customFormat="1" ht="14.25">
      <c r="B11" s="184">
        <v>2</v>
      </c>
      <c r="C11" s="208" t="s">
        <v>927</v>
      </c>
      <c r="D11" s="53">
        <v>2</v>
      </c>
      <c r="E11" s="213">
        <v>5</v>
      </c>
      <c r="F11" s="217">
        <v>100</v>
      </c>
      <c r="G11" s="212">
        <f>SUM(D11:F11)-MAX(D11:F11)</f>
        <v>7</v>
      </c>
    </row>
    <row r="12" spans="1:14" s="52" customFormat="1" ht="14.25">
      <c r="B12" s="184"/>
      <c r="C12" s="210" t="s">
        <v>967</v>
      </c>
      <c r="D12" s="53"/>
      <c r="E12" s="54"/>
      <c r="F12" s="54"/>
      <c r="G12" s="187"/>
    </row>
    <row r="13" spans="1:14" s="52" customFormat="1" ht="14.25">
      <c r="B13" s="184">
        <v>3</v>
      </c>
      <c r="C13" s="208" t="s">
        <v>147</v>
      </c>
      <c r="D13" s="53">
        <v>1</v>
      </c>
      <c r="E13" s="213">
        <v>7</v>
      </c>
      <c r="F13" s="213">
        <v>10</v>
      </c>
      <c r="G13" s="212">
        <f>SUM(D13:F13)-MAX(D13:F13)</f>
        <v>8</v>
      </c>
    </row>
    <row r="14" spans="1:14" s="52" customFormat="1" ht="14.25">
      <c r="B14" s="184"/>
      <c r="C14" s="210" t="s">
        <v>966</v>
      </c>
      <c r="D14" s="53"/>
      <c r="E14" s="54"/>
      <c r="F14" s="54"/>
      <c r="G14" s="187"/>
    </row>
    <row r="15" spans="1:14" s="52" customFormat="1" ht="14.25">
      <c r="B15" s="185"/>
      <c r="C15" s="56"/>
      <c r="D15" s="55"/>
      <c r="E15" s="56"/>
      <c r="F15" s="56"/>
      <c r="G15" s="188"/>
    </row>
    <row r="18" spans="1:7" s="19" customFormat="1">
      <c r="A18" s="43"/>
      <c r="B18" s="197" t="s">
        <v>766</v>
      </c>
      <c r="C18" s="46"/>
      <c r="D18" s="47"/>
      <c r="E18" s="46"/>
      <c r="F18" s="46"/>
      <c r="G18" s="46"/>
    </row>
    <row r="19" spans="1:7">
      <c r="B19" s="50" t="s">
        <v>0</v>
      </c>
      <c r="C19" s="198" t="s">
        <v>4</v>
      </c>
      <c r="D19" s="50">
        <v>1</v>
      </c>
      <c r="E19" s="50">
        <v>2</v>
      </c>
      <c r="F19" s="50">
        <v>3</v>
      </c>
      <c r="G19" s="50" t="s">
        <v>764</v>
      </c>
    </row>
    <row r="20" spans="1:7" s="48" customFormat="1" ht="14.25">
      <c r="B20" s="183">
        <v>1</v>
      </c>
      <c r="C20" s="208" t="s">
        <v>927</v>
      </c>
      <c r="D20" s="53">
        <v>1</v>
      </c>
      <c r="E20" s="213">
        <v>3</v>
      </c>
      <c r="F20" s="213">
        <v>6</v>
      </c>
      <c r="G20" s="212">
        <f>SUM(D20:F20)-MAX(D20:F20)</f>
        <v>4</v>
      </c>
    </row>
    <row r="21" spans="1:7" s="57" customFormat="1" ht="14.25">
      <c r="B21" s="184"/>
      <c r="C21" s="210" t="s">
        <v>969</v>
      </c>
      <c r="D21" s="53"/>
      <c r="E21" s="54"/>
      <c r="F21" s="54"/>
      <c r="G21" s="187"/>
    </row>
    <row r="22" spans="1:7" s="57" customFormat="1" ht="14.25">
      <c r="B22" s="184">
        <v>2</v>
      </c>
      <c r="C22" s="208" t="s">
        <v>147</v>
      </c>
      <c r="D22" s="53">
        <v>2</v>
      </c>
      <c r="E22" s="213">
        <v>7</v>
      </c>
      <c r="F22" s="213">
        <v>8</v>
      </c>
      <c r="G22" s="212">
        <f>SUM(D22:F22)-MAX(D22:F22)</f>
        <v>9</v>
      </c>
    </row>
    <row r="23" spans="1:7" s="57" customFormat="1" ht="14.25">
      <c r="B23" s="184"/>
      <c r="C23" s="210" t="s">
        <v>970</v>
      </c>
      <c r="D23" s="53"/>
      <c r="E23" s="54"/>
      <c r="F23" s="54"/>
      <c r="G23" s="187"/>
    </row>
    <row r="24" spans="1:7" s="57" customFormat="1" ht="14.25">
      <c r="B24" s="185"/>
      <c r="C24" s="56"/>
      <c r="D24" s="55"/>
      <c r="E24" s="56"/>
      <c r="F24" s="56"/>
      <c r="G24" s="188"/>
    </row>
    <row r="25" spans="1:7" s="57" customFormat="1">
      <c r="B25" s="190"/>
      <c r="C25" s="58"/>
      <c r="D25" s="190"/>
      <c r="E25" s="58"/>
    </row>
    <row r="26" spans="1:7" s="57" customFormat="1">
      <c r="B26" s="190"/>
      <c r="C26" s="58"/>
      <c r="D26" s="190"/>
      <c r="E26" s="58"/>
    </row>
    <row r="27" spans="1:7" s="57" customFormat="1">
      <c r="B27" s="197" t="s">
        <v>767</v>
      </c>
      <c r="C27" s="46"/>
      <c r="D27" s="47"/>
      <c r="E27" s="46"/>
      <c r="F27" s="46"/>
      <c r="G27" s="46"/>
    </row>
    <row r="28" spans="1:7" s="57" customFormat="1">
      <c r="B28" s="50" t="s">
        <v>0</v>
      </c>
      <c r="C28" s="198" t="s">
        <v>4</v>
      </c>
      <c r="D28" s="50">
        <v>1</v>
      </c>
      <c r="E28" s="50">
        <v>2</v>
      </c>
      <c r="F28" s="50">
        <v>3</v>
      </c>
      <c r="G28" s="50" t="s">
        <v>764</v>
      </c>
    </row>
    <row r="29" spans="1:7" s="57" customFormat="1" ht="14.25">
      <c r="B29" s="192">
        <v>1</v>
      </c>
      <c r="C29" s="208" t="s">
        <v>922</v>
      </c>
      <c r="D29" s="53">
        <v>2</v>
      </c>
      <c r="E29" s="213">
        <v>4</v>
      </c>
      <c r="F29" s="213">
        <v>6</v>
      </c>
      <c r="G29" s="212">
        <f>SUM(D29:F29)-MAX(D29:F29)</f>
        <v>6</v>
      </c>
    </row>
    <row r="30" spans="1:7" s="57" customFormat="1" ht="14.25">
      <c r="B30" s="184"/>
      <c r="C30" s="210" t="s">
        <v>972</v>
      </c>
      <c r="D30" s="53"/>
      <c r="E30" s="54"/>
      <c r="F30" s="54"/>
      <c r="G30" s="187"/>
    </row>
    <row r="31" spans="1:7" s="59" customFormat="1" ht="14.25">
      <c r="B31" s="184">
        <v>2</v>
      </c>
      <c r="C31" s="208" t="s">
        <v>931</v>
      </c>
      <c r="D31" s="53">
        <v>1</v>
      </c>
      <c r="E31" s="213">
        <v>5</v>
      </c>
      <c r="F31" s="217">
        <v>100</v>
      </c>
      <c r="G31" s="212">
        <f>SUM(D31:F31)-MAX(D31:F31)</f>
        <v>6</v>
      </c>
    </row>
    <row r="32" spans="1:7" s="59" customFormat="1" ht="14.25">
      <c r="B32" s="184"/>
      <c r="C32" s="210" t="s">
        <v>971</v>
      </c>
      <c r="D32" s="53"/>
      <c r="E32" s="54"/>
      <c r="F32" s="54"/>
      <c r="G32" s="187"/>
    </row>
    <row r="33" spans="2:8" s="59" customFormat="1" ht="14.25">
      <c r="B33" s="185"/>
      <c r="C33" s="56"/>
      <c r="D33" s="55"/>
      <c r="E33" s="56"/>
      <c r="F33" s="56"/>
      <c r="G33" s="188"/>
    </row>
    <row r="34" spans="2:8" s="59" customFormat="1" ht="12">
      <c r="B34" s="191"/>
      <c r="C34" s="60"/>
      <c r="D34" s="191"/>
      <c r="E34" s="60"/>
    </row>
    <row r="35" spans="2:8" s="59" customFormat="1" ht="12">
      <c r="B35" s="191"/>
      <c r="C35" s="60"/>
      <c r="D35" s="191"/>
      <c r="E35" s="60"/>
    </row>
    <row r="36" spans="2:8" s="57" customFormat="1">
      <c r="B36" s="197" t="s">
        <v>995</v>
      </c>
      <c r="C36" s="46"/>
      <c r="D36" s="47"/>
      <c r="E36" s="46"/>
      <c r="F36" s="46"/>
      <c r="G36" s="46"/>
    </row>
    <row r="37" spans="2:8" s="57" customFormat="1">
      <c r="B37" s="50" t="s">
        <v>0</v>
      </c>
      <c r="C37" s="198" t="s">
        <v>4</v>
      </c>
      <c r="D37" s="50">
        <v>1</v>
      </c>
      <c r="E37" s="50">
        <v>2</v>
      </c>
      <c r="F37" s="50">
        <v>3</v>
      </c>
      <c r="G37" s="50">
        <v>4</v>
      </c>
      <c r="H37" s="50" t="s">
        <v>764</v>
      </c>
    </row>
    <row r="38" spans="2:8" s="57" customFormat="1" ht="14.25">
      <c r="B38" s="192">
        <v>1</v>
      </c>
      <c r="C38" s="208" t="s">
        <v>922</v>
      </c>
      <c r="D38" s="53">
        <v>2</v>
      </c>
      <c r="E38" s="213">
        <v>3</v>
      </c>
      <c r="F38" s="213">
        <v>4</v>
      </c>
      <c r="G38" s="213">
        <v>5</v>
      </c>
      <c r="H38" s="212">
        <f>SUM(D38:G38)-MAX(D38:G38)</f>
        <v>9</v>
      </c>
    </row>
    <row r="39" spans="2:8" s="57" customFormat="1" ht="14.25">
      <c r="B39" s="184"/>
      <c r="C39" s="210" t="s">
        <v>973</v>
      </c>
      <c r="D39" s="53"/>
      <c r="E39" s="54"/>
      <c r="F39" s="54"/>
      <c r="G39" s="54"/>
      <c r="H39" s="187"/>
    </row>
    <row r="40" spans="2:8" s="59" customFormat="1" ht="14.25">
      <c r="B40" s="185"/>
      <c r="C40" s="56"/>
      <c r="D40" s="55"/>
      <c r="E40" s="56"/>
      <c r="F40" s="56"/>
      <c r="G40" s="56"/>
      <c r="H40" s="188"/>
    </row>
    <row r="41" spans="2:8" s="59" customFormat="1" ht="12">
      <c r="B41" s="191"/>
      <c r="C41" s="60"/>
      <c r="D41" s="191"/>
      <c r="E41" s="60"/>
    </row>
    <row r="42" spans="2:8" s="59" customFormat="1" ht="12">
      <c r="B42" s="191"/>
      <c r="C42" s="60"/>
      <c r="D42" s="191"/>
      <c r="E42" s="60"/>
    </row>
    <row r="43" spans="2:8" s="57" customFormat="1">
      <c r="B43" s="197" t="s">
        <v>768</v>
      </c>
      <c r="C43" s="46"/>
      <c r="D43" s="47"/>
      <c r="E43" s="46"/>
      <c r="F43" s="46"/>
      <c r="G43" s="46"/>
    </row>
    <row r="44" spans="2:8" s="57" customFormat="1">
      <c r="B44" s="50" t="s">
        <v>0</v>
      </c>
      <c r="C44" s="198" t="s">
        <v>4</v>
      </c>
      <c r="D44" s="50">
        <v>1</v>
      </c>
      <c r="E44" s="50">
        <v>2</v>
      </c>
      <c r="F44" s="50">
        <v>3</v>
      </c>
      <c r="G44" s="50">
        <v>4</v>
      </c>
      <c r="H44" s="50" t="s">
        <v>764</v>
      </c>
    </row>
    <row r="45" spans="2:8" s="57" customFormat="1" ht="14.25">
      <c r="B45" s="183">
        <v>1</v>
      </c>
      <c r="C45" s="208" t="s">
        <v>920</v>
      </c>
      <c r="D45" s="53">
        <v>2</v>
      </c>
      <c r="E45" s="213">
        <v>3</v>
      </c>
      <c r="F45" s="213">
        <v>4</v>
      </c>
      <c r="G45" s="213">
        <v>11</v>
      </c>
      <c r="H45" s="212">
        <f>SUM(D45:G45)-MAX(D45:G45)</f>
        <v>9</v>
      </c>
    </row>
    <row r="46" spans="2:8" s="57" customFormat="1" ht="14.25">
      <c r="B46" s="184"/>
      <c r="C46" s="210" t="s">
        <v>974</v>
      </c>
      <c r="D46" s="53"/>
      <c r="E46" s="54"/>
      <c r="F46" s="54"/>
      <c r="G46" s="54"/>
      <c r="H46" s="187"/>
    </row>
    <row r="47" spans="2:8" s="59" customFormat="1" ht="14.25">
      <c r="B47" s="184">
        <v>2</v>
      </c>
      <c r="C47" s="208" t="s">
        <v>921</v>
      </c>
      <c r="D47" s="53">
        <v>1</v>
      </c>
      <c r="E47" s="213">
        <v>5</v>
      </c>
      <c r="F47" s="213">
        <v>6</v>
      </c>
      <c r="G47" s="213">
        <v>9</v>
      </c>
      <c r="H47" s="212">
        <f>SUM(D47:G47)-MAX(D47:G47)</f>
        <v>12</v>
      </c>
    </row>
    <row r="48" spans="2:8" s="59" customFormat="1" ht="14.25">
      <c r="B48" s="184"/>
      <c r="C48" s="210" t="s">
        <v>925</v>
      </c>
      <c r="D48" s="53"/>
      <c r="E48" s="54"/>
      <c r="F48" s="54"/>
      <c r="G48" s="54"/>
      <c r="H48" s="187"/>
    </row>
    <row r="49" spans="2:8" s="59" customFormat="1" ht="14.25">
      <c r="B49" s="184">
        <v>3</v>
      </c>
      <c r="C49" s="208" t="s">
        <v>923</v>
      </c>
      <c r="D49" s="53">
        <v>7</v>
      </c>
      <c r="E49" s="213">
        <v>8</v>
      </c>
      <c r="F49" s="213">
        <v>12</v>
      </c>
      <c r="G49" s="213">
        <v>14</v>
      </c>
      <c r="H49" s="212">
        <f>SUM(D49:G49)-MAX(D49:G49)</f>
        <v>27</v>
      </c>
    </row>
    <row r="50" spans="2:8" s="59" customFormat="1" ht="14.25">
      <c r="B50" s="184"/>
      <c r="C50" s="210" t="s">
        <v>926</v>
      </c>
      <c r="D50" s="53"/>
      <c r="E50" s="54"/>
      <c r="F50" s="54"/>
      <c r="G50" s="54"/>
      <c r="H50" s="187"/>
    </row>
    <row r="51" spans="2:8" s="59" customFormat="1" ht="14.25">
      <c r="B51" s="185"/>
      <c r="C51" s="56"/>
      <c r="D51" s="55"/>
      <c r="E51" s="56"/>
      <c r="F51" s="56"/>
      <c r="G51" s="56"/>
      <c r="H51" s="188"/>
    </row>
    <row r="52" spans="2:8" s="59" customFormat="1" ht="12">
      <c r="B52" s="191"/>
      <c r="C52" s="60"/>
      <c r="D52" s="191"/>
      <c r="E52" s="60"/>
    </row>
    <row r="53" spans="2:8" s="59" customFormat="1" ht="12">
      <c r="B53" s="191"/>
      <c r="C53" s="60"/>
      <c r="D53" s="191"/>
      <c r="E53" s="60"/>
    </row>
    <row r="54" spans="2:8" s="57" customFormat="1">
      <c r="B54" s="197" t="s">
        <v>769</v>
      </c>
      <c r="C54" s="46"/>
      <c r="D54" s="47"/>
      <c r="E54" s="46"/>
      <c r="F54" s="46"/>
      <c r="G54" s="46"/>
    </row>
    <row r="55" spans="2:8" s="57" customFormat="1">
      <c r="B55" s="50" t="s">
        <v>0</v>
      </c>
      <c r="C55" s="198" t="s">
        <v>4</v>
      </c>
      <c r="D55" s="50">
        <v>1</v>
      </c>
      <c r="E55" s="50">
        <v>2</v>
      </c>
      <c r="F55" s="50">
        <v>3</v>
      </c>
      <c r="G55" s="50">
        <v>4</v>
      </c>
      <c r="H55" s="50" t="s">
        <v>764</v>
      </c>
    </row>
    <row r="56" spans="2:8" s="57" customFormat="1" ht="14.25">
      <c r="B56" s="192">
        <v>1</v>
      </c>
      <c r="C56" s="208" t="s">
        <v>922</v>
      </c>
      <c r="D56" s="209">
        <v>2</v>
      </c>
      <c r="E56" s="211">
        <v>3</v>
      </c>
      <c r="F56" s="211">
        <v>5</v>
      </c>
      <c r="G56" s="211">
        <v>24</v>
      </c>
      <c r="H56" s="212">
        <f>SUM(D56:G56)-MAX(D56:G56)</f>
        <v>10</v>
      </c>
    </row>
    <row r="57" spans="2:8" s="57" customFormat="1" ht="14.25">
      <c r="B57" s="193"/>
      <c r="C57" s="210" t="s">
        <v>979</v>
      </c>
      <c r="D57" s="209"/>
      <c r="E57" s="211"/>
      <c r="F57" s="211"/>
      <c r="G57" s="211"/>
      <c r="H57" s="212"/>
    </row>
    <row r="58" spans="2:8" s="59" customFormat="1" ht="14.25">
      <c r="B58" s="184">
        <v>2</v>
      </c>
      <c r="C58" s="208" t="s">
        <v>921</v>
      </c>
      <c r="D58" s="53">
        <v>4</v>
      </c>
      <c r="E58" s="213">
        <v>9</v>
      </c>
      <c r="F58" s="213">
        <v>10</v>
      </c>
      <c r="G58" s="213">
        <v>20</v>
      </c>
      <c r="H58" s="212">
        <f>SUM(D58:G58)-MAX(D58:G58)</f>
        <v>23</v>
      </c>
    </row>
    <row r="59" spans="2:8" s="59" customFormat="1" ht="14.25">
      <c r="B59" s="184"/>
      <c r="C59" s="210" t="s">
        <v>978</v>
      </c>
      <c r="D59" s="53"/>
      <c r="E59" s="213"/>
      <c r="F59" s="213"/>
      <c r="G59" s="213"/>
      <c r="H59" s="214"/>
    </row>
    <row r="60" spans="2:8" s="59" customFormat="1" ht="14.25">
      <c r="B60" s="184">
        <v>3</v>
      </c>
      <c r="C60" s="208" t="s">
        <v>920</v>
      </c>
      <c r="D60" s="53">
        <v>7</v>
      </c>
      <c r="E60" s="213">
        <v>11</v>
      </c>
      <c r="F60" s="213">
        <v>12</v>
      </c>
      <c r="G60" s="213">
        <v>15</v>
      </c>
      <c r="H60" s="212">
        <f>SUM(D60:G60)-MAX(D60:G60)</f>
        <v>30</v>
      </c>
    </row>
    <row r="61" spans="2:8" s="59" customFormat="1" ht="14.25">
      <c r="B61" s="184"/>
      <c r="C61" s="210" t="s">
        <v>977</v>
      </c>
      <c r="D61" s="53"/>
      <c r="E61" s="213"/>
      <c r="F61" s="213"/>
      <c r="G61" s="213"/>
      <c r="H61" s="214"/>
    </row>
    <row r="62" spans="2:8" s="59" customFormat="1" ht="14.25">
      <c r="B62" s="184">
        <v>4</v>
      </c>
      <c r="C62" s="208" t="s">
        <v>147</v>
      </c>
      <c r="D62" s="53">
        <v>8</v>
      </c>
      <c r="E62" s="213">
        <v>13</v>
      </c>
      <c r="F62" s="213">
        <v>18</v>
      </c>
      <c r="G62" s="211"/>
      <c r="H62" s="212">
        <f>SUM(D62:G62)</f>
        <v>39</v>
      </c>
    </row>
    <row r="63" spans="2:8" s="59" customFormat="1" ht="14.25">
      <c r="B63" s="184"/>
      <c r="C63" s="210" t="s">
        <v>976</v>
      </c>
      <c r="D63" s="53"/>
      <c r="E63" s="213"/>
      <c r="F63" s="213"/>
      <c r="G63" s="213"/>
      <c r="H63" s="214"/>
    </row>
    <row r="64" spans="2:8" s="59" customFormat="1" ht="14.25">
      <c r="B64" s="184">
        <v>5</v>
      </c>
      <c r="C64" s="208" t="s">
        <v>923</v>
      </c>
      <c r="D64" s="53">
        <v>14</v>
      </c>
      <c r="E64" s="213">
        <v>17</v>
      </c>
      <c r="F64" s="213">
        <v>19</v>
      </c>
      <c r="G64" s="213">
        <v>23</v>
      </c>
      <c r="H64" s="212">
        <f>SUM(D64:G64)-MAX(D64:G64)</f>
        <v>50</v>
      </c>
    </row>
    <row r="65" spans="2:8" s="59" customFormat="1" ht="14.25">
      <c r="B65" s="184"/>
      <c r="C65" s="210" t="s">
        <v>975</v>
      </c>
      <c r="D65" s="53"/>
      <c r="E65" s="213"/>
      <c r="F65" s="213"/>
      <c r="G65" s="213"/>
      <c r="H65" s="214"/>
    </row>
    <row r="66" spans="2:8" s="59" customFormat="1" ht="14.25">
      <c r="B66" s="185"/>
      <c r="C66" s="56"/>
      <c r="D66" s="55"/>
      <c r="E66" s="215"/>
      <c r="F66" s="215"/>
      <c r="G66" s="215"/>
      <c r="H66" s="216"/>
    </row>
    <row r="67" spans="2:8" s="59" customFormat="1" ht="12">
      <c r="B67" s="191"/>
      <c r="C67" s="60"/>
      <c r="D67" s="191"/>
      <c r="E67" s="60"/>
    </row>
    <row r="68" spans="2:8" s="59" customFormat="1">
      <c r="C68" s="199" t="s">
        <v>772</v>
      </c>
      <c r="D68" s="46"/>
      <c r="E68" s="34"/>
      <c r="F68" s="30"/>
    </row>
    <row r="69" spans="2:8">
      <c r="C69" s="32" t="s">
        <v>10</v>
      </c>
      <c r="D69" s="46"/>
      <c r="E69" s="34"/>
      <c r="F69" s="30"/>
    </row>
    <row r="70" spans="2:8">
      <c r="C70" s="30"/>
      <c r="D70" s="46"/>
      <c r="G70" s="33" t="s">
        <v>11</v>
      </c>
    </row>
    <row r="71" spans="2:8">
      <c r="C71" s="31" t="s">
        <v>20</v>
      </c>
      <c r="D71" s="46"/>
    </row>
    <row r="72" spans="2:8">
      <c r="C72" s="120" t="s">
        <v>21</v>
      </c>
      <c r="D72" s="119"/>
    </row>
    <row r="73" spans="2:8">
      <c r="C73" s="114"/>
      <c r="D73" s="119"/>
      <c r="G73" s="151" t="s">
        <v>747</v>
      </c>
    </row>
    <row r="74" spans="2:8">
      <c r="C74" s="163" t="s">
        <v>937</v>
      </c>
      <c r="D74" s="113"/>
      <c r="E74" s="115"/>
      <c r="G74" s="115"/>
    </row>
    <row r="75" spans="2:8">
      <c r="C75" s="117" t="s">
        <v>10</v>
      </c>
      <c r="D75" s="115"/>
      <c r="E75" s="115"/>
      <c r="G75" s="115"/>
    </row>
    <row r="76" spans="2:8">
      <c r="C76" s="113"/>
      <c r="D76" s="115"/>
      <c r="E76" s="115"/>
      <c r="G76" s="151" t="s">
        <v>938</v>
      </c>
    </row>
    <row r="77" spans="2:8">
      <c r="C77" s="226" t="s">
        <v>989</v>
      </c>
      <c r="D77" s="113"/>
      <c r="E77" s="113"/>
      <c r="G77" s="116"/>
    </row>
    <row r="78" spans="2:8">
      <c r="C78" s="117" t="s">
        <v>10</v>
      </c>
      <c r="D78" s="114"/>
      <c r="E78" s="113"/>
      <c r="G78" s="116"/>
    </row>
    <row r="79" spans="2:8">
      <c r="C79" s="113"/>
      <c r="D79" s="120"/>
      <c r="E79" s="113"/>
      <c r="G79" s="151" t="s">
        <v>19</v>
      </c>
    </row>
    <row r="80" spans="2:8">
      <c r="E80" s="113"/>
      <c r="F80" s="113"/>
      <c r="G80" s="113"/>
    </row>
    <row r="81" spans="5:6">
      <c r="E81" s="113"/>
      <c r="F81" s="113"/>
    </row>
  </sheetData>
  <mergeCells count="4">
    <mergeCell ref="A5:H5"/>
    <mergeCell ref="A2:H2"/>
    <mergeCell ref="A3:H3"/>
    <mergeCell ref="A1:H1"/>
  </mergeCells>
  <phoneticPr fontId="0" type="noConversion"/>
  <printOptions horizontalCentered="1"/>
  <pageMargins left="0.39370078740157483" right="0.39370078740157483" top="0.39370078740157483" bottom="0.59055118110236227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9"/>
  <sheetViews>
    <sheetView workbookViewId="0">
      <selection activeCell="I61" sqref="I61"/>
    </sheetView>
  </sheetViews>
  <sheetFormatPr defaultColWidth="9.140625" defaultRowHeight="12.75"/>
  <cols>
    <col min="1" max="1" width="4.140625" style="46" customWidth="1"/>
    <col min="2" max="2" width="8.5703125" style="47" customWidth="1"/>
    <col min="3" max="3" width="41" style="46" customWidth="1"/>
    <col min="4" max="4" width="3.28515625" style="47" bestFit="1" customWidth="1"/>
    <col min="5" max="5" width="3.28515625" style="46" bestFit="1" customWidth="1"/>
    <col min="6" max="6" width="3.140625" style="46" customWidth="1"/>
    <col min="7" max="7" width="3.5703125" style="46" customWidth="1"/>
    <col min="8" max="11" width="3.28515625" style="46" bestFit="1" customWidth="1"/>
    <col min="12" max="12" width="3.42578125" style="46" bestFit="1" customWidth="1"/>
    <col min="13" max="13" width="3.5703125" style="46" bestFit="1" customWidth="1"/>
    <col min="14" max="14" width="3.28515625" style="46" bestFit="1" customWidth="1"/>
    <col min="15" max="16" width="5.5703125" style="46" bestFit="1" customWidth="1"/>
    <col min="17" max="17" width="4.85546875" style="46" bestFit="1" customWidth="1"/>
    <col min="18" max="18" width="4.140625" style="46" customWidth="1"/>
    <col min="19" max="16384" width="9.140625" style="46"/>
  </cols>
  <sheetData>
    <row r="1" spans="1:18" ht="27" customHeight="1">
      <c r="A1" s="249"/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</row>
    <row r="2" spans="1:18" s="49" customFormat="1" ht="54.75" customHeight="1">
      <c r="A2" s="248" t="s">
        <v>986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</row>
    <row r="3" spans="1:18" s="2" customFormat="1">
      <c r="A3" s="241" t="s">
        <v>638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</row>
    <row r="4" spans="1:18" s="2" customFormat="1">
      <c r="A4" s="1"/>
      <c r="B4" s="1"/>
      <c r="C4" s="1"/>
      <c r="D4" s="1"/>
      <c r="E4" s="1"/>
      <c r="F4" s="1"/>
      <c r="G4" s="21"/>
      <c r="H4" s="1"/>
      <c r="I4" s="1"/>
      <c r="J4" s="1"/>
      <c r="K4" s="41"/>
      <c r="L4" s="1"/>
      <c r="M4" s="1"/>
      <c r="N4" s="29"/>
    </row>
    <row r="5" spans="1:18" s="19" customFormat="1">
      <c r="A5" s="242" t="s">
        <v>763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</row>
    <row r="7" spans="1:18" s="48" customFormat="1" ht="11.25">
      <c r="B7" s="50" t="s">
        <v>0</v>
      </c>
      <c r="C7" s="51" t="s">
        <v>4</v>
      </c>
      <c r="D7" s="50" t="s">
        <v>750</v>
      </c>
      <c r="E7" s="50" t="s">
        <v>751</v>
      </c>
      <c r="F7" s="50" t="s">
        <v>752</v>
      </c>
      <c r="G7" s="50" t="s">
        <v>753</v>
      </c>
      <c r="H7" s="50" t="s">
        <v>754</v>
      </c>
      <c r="I7" s="50" t="s">
        <v>755</v>
      </c>
      <c r="J7" s="50" t="s">
        <v>756</v>
      </c>
      <c r="K7" s="50" t="s">
        <v>757</v>
      </c>
      <c r="L7" s="50" t="s">
        <v>758</v>
      </c>
      <c r="M7" s="50" t="s">
        <v>759</v>
      </c>
      <c r="N7" s="50" t="s">
        <v>760</v>
      </c>
      <c r="O7" s="50" t="s">
        <v>761</v>
      </c>
      <c r="P7" s="50" t="s">
        <v>762</v>
      </c>
      <c r="Q7" s="50" t="s">
        <v>17</v>
      </c>
    </row>
    <row r="8" spans="1:18" s="52" customFormat="1" ht="14.25">
      <c r="B8" s="192">
        <v>1</v>
      </c>
      <c r="C8" s="221" t="s">
        <v>147</v>
      </c>
      <c r="D8" s="186">
        <v>14</v>
      </c>
      <c r="E8" s="222">
        <f>20+17+13+12</f>
        <v>62</v>
      </c>
      <c r="F8" s="222">
        <f>15+14+13+12+11</f>
        <v>65</v>
      </c>
      <c r="G8" s="222">
        <f>20+17+13+11+10+9</f>
        <v>80</v>
      </c>
      <c r="H8" s="186">
        <v>14</v>
      </c>
      <c r="I8" s="222">
        <f>20+17+15+14+13+12+8</f>
        <v>99</v>
      </c>
      <c r="J8" s="222">
        <f>20+17+14+6</f>
        <v>57</v>
      </c>
      <c r="K8" s="223">
        <f>20+17+15+14+12</f>
        <v>78</v>
      </c>
      <c r="L8" s="186">
        <v>15</v>
      </c>
      <c r="M8" s="222">
        <f>20</f>
        <v>20</v>
      </c>
      <c r="N8" s="222"/>
      <c r="O8" s="222">
        <v>14</v>
      </c>
      <c r="P8" s="223">
        <f>10+5+2</f>
        <v>17</v>
      </c>
      <c r="Q8" s="183">
        <f t="shared" ref="Q8:Q17" si="0">SUM(D8:P8)</f>
        <v>535</v>
      </c>
    </row>
    <row r="9" spans="1:18" s="52" customFormat="1" ht="14.25">
      <c r="B9" s="193">
        <v>2</v>
      </c>
      <c r="C9" s="208" t="s">
        <v>931</v>
      </c>
      <c r="D9" s="53">
        <v>12</v>
      </c>
      <c r="E9" s="213">
        <v>11</v>
      </c>
      <c r="F9" s="213">
        <v>20</v>
      </c>
      <c r="G9" s="213">
        <v>12</v>
      </c>
      <c r="H9" s="53">
        <f>17+15</f>
        <v>32</v>
      </c>
      <c r="I9" s="213">
        <v>9</v>
      </c>
      <c r="J9" s="213">
        <f>15+13+11+10+9+8+7+5</f>
        <v>78</v>
      </c>
      <c r="K9" s="214">
        <v>13</v>
      </c>
      <c r="L9" s="53">
        <f>20+13</f>
        <v>33</v>
      </c>
      <c r="M9" s="213"/>
      <c r="N9" s="213">
        <v>5</v>
      </c>
      <c r="O9" s="213"/>
      <c r="P9" s="214"/>
      <c r="Q9" s="184">
        <f t="shared" si="0"/>
        <v>225</v>
      </c>
    </row>
    <row r="10" spans="1:18" s="52" customFormat="1" ht="14.25">
      <c r="B10" s="193">
        <v>3</v>
      </c>
      <c r="C10" s="208" t="s">
        <v>922</v>
      </c>
      <c r="D10" s="53"/>
      <c r="E10" s="213"/>
      <c r="F10" s="213"/>
      <c r="G10" s="213"/>
      <c r="H10" s="53"/>
      <c r="I10" s="213"/>
      <c r="J10" s="213"/>
      <c r="K10" s="214"/>
      <c r="L10" s="53">
        <f>17+14+12</f>
        <v>43</v>
      </c>
      <c r="M10" s="213">
        <f>17+15+14+13</f>
        <v>59</v>
      </c>
      <c r="N10" s="213"/>
      <c r="O10" s="213"/>
      <c r="P10" s="214">
        <f>17+15+13</f>
        <v>45</v>
      </c>
      <c r="Q10" s="184">
        <f t="shared" si="0"/>
        <v>147</v>
      </c>
    </row>
    <row r="11" spans="1:18" s="52" customFormat="1" ht="14.25">
      <c r="B11" s="193">
        <v>4</v>
      </c>
      <c r="C11" s="208" t="s">
        <v>920</v>
      </c>
      <c r="D11" s="53"/>
      <c r="E11" s="213"/>
      <c r="F11" s="213"/>
      <c r="G11" s="213"/>
      <c r="H11" s="53"/>
      <c r="I11" s="213"/>
      <c r="J11" s="213"/>
      <c r="K11" s="214"/>
      <c r="L11" s="53">
        <v>11</v>
      </c>
      <c r="M11" s="213"/>
      <c r="N11" s="213">
        <f>17+15+14+7</f>
        <v>53</v>
      </c>
      <c r="O11" s="213">
        <f>20+17</f>
        <v>37</v>
      </c>
      <c r="P11" s="214">
        <f>12+11+7+6+3</f>
        <v>39</v>
      </c>
      <c r="Q11" s="184">
        <f t="shared" si="0"/>
        <v>140</v>
      </c>
    </row>
    <row r="12" spans="1:18" s="52" customFormat="1" ht="14.25">
      <c r="B12" s="193">
        <v>5</v>
      </c>
      <c r="C12" s="208" t="s">
        <v>934</v>
      </c>
      <c r="D12" s="53"/>
      <c r="E12" s="213"/>
      <c r="F12" s="213"/>
      <c r="G12" s="213"/>
      <c r="H12" s="53"/>
      <c r="I12" s="213"/>
      <c r="J12" s="213"/>
      <c r="K12" s="214"/>
      <c r="L12" s="53"/>
      <c r="M12" s="213"/>
      <c r="N12" s="213">
        <f>20+13+12+11+10+9+6+4</f>
        <v>85</v>
      </c>
      <c r="O12" s="213"/>
      <c r="P12" s="214">
        <f>14+9+8+4</f>
        <v>35</v>
      </c>
      <c r="Q12" s="184">
        <f t="shared" si="0"/>
        <v>120</v>
      </c>
    </row>
    <row r="13" spans="1:18" s="52" customFormat="1" ht="14.25">
      <c r="B13" s="193">
        <v>6</v>
      </c>
      <c r="C13" s="208" t="s">
        <v>928</v>
      </c>
      <c r="D13" s="53">
        <f>20+17</f>
        <v>37</v>
      </c>
      <c r="E13" s="213">
        <v>14</v>
      </c>
      <c r="F13" s="213"/>
      <c r="G13" s="213">
        <f>15+14</f>
        <v>29</v>
      </c>
      <c r="H13" s="53"/>
      <c r="I13" s="213"/>
      <c r="J13" s="213"/>
      <c r="K13" s="214"/>
      <c r="L13" s="53"/>
      <c r="M13" s="213"/>
      <c r="N13" s="211">
        <v>8</v>
      </c>
      <c r="O13" s="213">
        <v>15</v>
      </c>
      <c r="P13" s="214"/>
      <c r="Q13" s="184">
        <f t="shared" si="0"/>
        <v>103</v>
      </c>
    </row>
    <row r="14" spans="1:18" s="52" customFormat="1" ht="14.25">
      <c r="B14" s="193">
        <v>7</v>
      </c>
      <c r="C14" s="208" t="s">
        <v>930</v>
      </c>
      <c r="D14" s="53">
        <f>15+13</f>
        <v>28</v>
      </c>
      <c r="E14" s="213">
        <v>15</v>
      </c>
      <c r="F14" s="213"/>
      <c r="G14" s="214"/>
      <c r="H14" s="53"/>
      <c r="I14" s="213"/>
      <c r="J14" s="213">
        <v>12</v>
      </c>
      <c r="K14" s="214"/>
      <c r="L14" s="53"/>
      <c r="M14" s="213"/>
      <c r="N14" s="213"/>
      <c r="O14" s="213"/>
      <c r="P14" s="214"/>
      <c r="Q14" s="184">
        <f t="shared" si="0"/>
        <v>55</v>
      </c>
    </row>
    <row r="15" spans="1:18" s="52" customFormat="1" ht="14.25">
      <c r="B15" s="193">
        <v>8</v>
      </c>
      <c r="C15" s="208" t="s">
        <v>933</v>
      </c>
      <c r="D15" s="53"/>
      <c r="E15" s="213"/>
      <c r="F15" s="213"/>
      <c r="G15" s="214"/>
      <c r="H15" s="53">
        <v>20</v>
      </c>
      <c r="I15" s="213">
        <f>11+10</f>
        <v>21</v>
      </c>
      <c r="J15" s="213"/>
      <c r="K15" s="214"/>
      <c r="L15" s="53"/>
      <c r="M15" s="213"/>
      <c r="N15" s="213"/>
      <c r="O15" s="213"/>
      <c r="P15" s="214"/>
      <c r="Q15" s="184">
        <f t="shared" si="0"/>
        <v>41</v>
      </c>
    </row>
    <row r="16" spans="1:18" s="52" customFormat="1" ht="14.25">
      <c r="B16" s="193">
        <v>9</v>
      </c>
      <c r="C16" s="208" t="s">
        <v>932</v>
      </c>
      <c r="D16" s="53"/>
      <c r="E16" s="213"/>
      <c r="F16" s="213">
        <v>17</v>
      </c>
      <c r="G16" s="214"/>
      <c r="H16" s="53"/>
      <c r="I16" s="213"/>
      <c r="J16" s="213"/>
      <c r="K16" s="214"/>
      <c r="L16" s="53"/>
      <c r="M16" s="213"/>
      <c r="N16" s="213"/>
      <c r="O16" s="213">
        <v>13</v>
      </c>
      <c r="P16" s="214"/>
      <c r="Q16" s="184">
        <f t="shared" si="0"/>
        <v>30</v>
      </c>
    </row>
    <row r="17" spans="1:18" s="52" customFormat="1" ht="14.25">
      <c r="B17" s="194">
        <v>10</v>
      </c>
      <c r="C17" s="228" t="s">
        <v>935</v>
      </c>
      <c r="D17" s="55"/>
      <c r="E17" s="215"/>
      <c r="F17" s="215"/>
      <c r="G17" s="216"/>
      <c r="H17" s="55"/>
      <c r="I17" s="215"/>
      <c r="J17" s="215"/>
      <c r="K17" s="216"/>
      <c r="L17" s="55"/>
      <c r="M17" s="215"/>
      <c r="N17" s="215"/>
      <c r="O17" s="215"/>
      <c r="P17" s="216">
        <f>20+5</f>
        <v>25</v>
      </c>
      <c r="Q17" s="185">
        <f t="shared" si="0"/>
        <v>25</v>
      </c>
    </row>
    <row r="20" spans="1:18" s="19" customFormat="1">
      <c r="A20" s="242" t="s">
        <v>25</v>
      </c>
      <c r="B20" s="242"/>
      <c r="C20" s="242"/>
      <c r="D20" s="242"/>
      <c r="E20" s="242"/>
      <c r="F20" s="242"/>
      <c r="G20" s="242"/>
      <c r="H20" s="242"/>
      <c r="I20" s="242"/>
      <c r="J20" s="242"/>
      <c r="K20" s="242"/>
      <c r="L20" s="242"/>
      <c r="M20" s="242"/>
      <c r="N20" s="242"/>
      <c r="O20" s="242"/>
      <c r="P20" s="242"/>
      <c r="Q20" s="242"/>
    </row>
    <row r="22" spans="1:18" s="48" customFormat="1" ht="11.25">
      <c r="B22" s="50" t="s">
        <v>0</v>
      </c>
      <c r="C22" s="51" t="s">
        <v>5</v>
      </c>
      <c r="D22" s="189" t="s">
        <v>750</v>
      </c>
      <c r="E22" s="189" t="s">
        <v>751</v>
      </c>
      <c r="F22" s="189" t="s">
        <v>752</v>
      </c>
      <c r="G22" s="189" t="s">
        <v>753</v>
      </c>
      <c r="H22" s="189" t="s">
        <v>754</v>
      </c>
      <c r="I22" s="189" t="s">
        <v>755</v>
      </c>
      <c r="J22" s="189" t="s">
        <v>756</v>
      </c>
      <c r="K22" s="189" t="s">
        <v>757</v>
      </c>
      <c r="L22" s="189" t="s">
        <v>758</v>
      </c>
      <c r="M22" s="189" t="s">
        <v>759</v>
      </c>
      <c r="N22" s="189" t="s">
        <v>760</v>
      </c>
      <c r="O22" s="189" t="s">
        <v>761</v>
      </c>
      <c r="P22" s="189" t="s">
        <v>762</v>
      </c>
      <c r="Q22" s="189" t="s">
        <v>17</v>
      </c>
    </row>
    <row r="23" spans="1:18" s="57" customFormat="1" ht="14.25">
      <c r="B23" s="195">
        <v>1</v>
      </c>
      <c r="C23" s="221" t="s">
        <v>943</v>
      </c>
      <c r="D23" s="227"/>
      <c r="E23" s="224">
        <f>20+17+12</f>
        <v>49</v>
      </c>
      <c r="F23" s="224">
        <f>13+12</f>
        <v>25</v>
      </c>
      <c r="G23" s="224">
        <f>17+13</f>
        <v>30</v>
      </c>
      <c r="H23" s="227">
        <v>14</v>
      </c>
      <c r="I23" s="224">
        <f>14+13+8</f>
        <v>35</v>
      </c>
      <c r="J23" s="224">
        <f>17+14</f>
        <v>31</v>
      </c>
      <c r="K23" s="224">
        <f>20+15+14+12</f>
        <v>61</v>
      </c>
      <c r="L23" s="227"/>
      <c r="M23" s="224"/>
      <c r="N23" s="224"/>
      <c r="O23" s="224"/>
      <c r="P23" s="224"/>
      <c r="Q23" s="183">
        <f t="shared" ref="Q23:Q50" si="1">SUM(D23:P23)</f>
        <v>245</v>
      </c>
    </row>
    <row r="24" spans="1:18" s="57" customFormat="1" ht="14.25">
      <c r="B24" s="196">
        <v>2</v>
      </c>
      <c r="C24" s="208" t="s">
        <v>941</v>
      </c>
      <c r="D24" s="209">
        <v>14</v>
      </c>
      <c r="E24" s="211">
        <f>13</f>
        <v>13</v>
      </c>
      <c r="F24" s="211">
        <f>15+14+11</f>
        <v>40</v>
      </c>
      <c r="G24" s="211">
        <v>20</v>
      </c>
      <c r="H24" s="209"/>
      <c r="I24" s="211">
        <f>20+17</f>
        <v>37</v>
      </c>
      <c r="J24" s="211">
        <v>20</v>
      </c>
      <c r="K24" s="211">
        <v>17</v>
      </c>
      <c r="L24" s="209">
        <v>15</v>
      </c>
      <c r="M24" s="211">
        <v>20</v>
      </c>
      <c r="N24" s="211"/>
      <c r="O24" s="211"/>
      <c r="P24" s="211">
        <f>10+5</f>
        <v>15</v>
      </c>
      <c r="Q24" s="184">
        <f t="shared" si="1"/>
        <v>211</v>
      </c>
    </row>
    <row r="25" spans="1:18" s="57" customFormat="1" ht="14.25">
      <c r="B25" s="196">
        <v>3</v>
      </c>
      <c r="C25" s="208" t="s">
        <v>942</v>
      </c>
      <c r="D25" s="209">
        <v>12</v>
      </c>
      <c r="E25" s="211">
        <v>11</v>
      </c>
      <c r="F25" s="211">
        <v>20</v>
      </c>
      <c r="G25" s="211"/>
      <c r="H25" s="209">
        <f>17+15</f>
        <v>32</v>
      </c>
      <c r="I25" s="211">
        <v>9</v>
      </c>
      <c r="J25" s="211">
        <f>15+13+11+10+7+5</f>
        <v>61</v>
      </c>
      <c r="K25" s="211"/>
      <c r="L25" s="209"/>
      <c r="M25" s="211"/>
      <c r="N25" s="211"/>
      <c r="O25" s="211"/>
      <c r="P25" s="211"/>
      <c r="Q25" s="184">
        <f t="shared" si="1"/>
        <v>145</v>
      </c>
    </row>
    <row r="26" spans="1:18" s="57" customFormat="1" ht="14.25">
      <c r="B26" s="196">
        <v>4</v>
      </c>
      <c r="C26" s="208" t="s">
        <v>939</v>
      </c>
      <c r="D26" s="209">
        <f>20+17</f>
        <v>37</v>
      </c>
      <c r="E26" s="211">
        <v>14</v>
      </c>
      <c r="F26" s="211"/>
      <c r="G26" s="211">
        <f>15+14</f>
        <v>29</v>
      </c>
      <c r="H26" s="209"/>
      <c r="I26" s="211"/>
      <c r="J26" s="211"/>
      <c r="K26" s="211"/>
      <c r="L26" s="209"/>
      <c r="M26" s="211"/>
      <c r="N26" s="211">
        <v>8</v>
      </c>
      <c r="O26" s="211">
        <v>15</v>
      </c>
      <c r="P26" s="211"/>
      <c r="Q26" s="184">
        <f t="shared" si="1"/>
        <v>103</v>
      </c>
    </row>
    <row r="27" spans="1:18" s="57" customFormat="1" ht="14.25">
      <c r="B27" s="196">
        <v>5</v>
      </c>
      <c r="C27" s="208" t="s">
        <v>952</v>
      </c>
      <c r="D27" s="209"/>
      <c r="E27" s="211"/>
      <c r="F27" s="211"/>
      <c r="G27" s="211"/>
      <c r="H27" s="209"/>
      <c r="I27" s="211"/>
      <c r="J27" s="211"/>
      <c r="K27" s="211"/>
      <c r="L27" s="209">
        <f>17+14+12</f>
        <v>43</v>
      </c>
      <c r="M27" s="211">
        <f>15+13</f>
        <v>28</v>
      </c>
      <c r="N27" s="211"/>
      <c r="O27" s="211"/>
      <c r="P27" s="211">
        <v>13</v>
      </c>
      <c r="Q27" s="184">
        <f t="shared" si="1"/>
        <v>84</v>
      </c>
    </row>
    <row r="28" spans="1:18" s="57" customFormat="1" ht="14.25">
      <c r="B28" s="196">
        <v>6</v>
      </c>
      <c r="C28" s="208" t="s">
        <v>953</v>
      </c>
      <c r="D28" s="209"/>
      <c r="E28" s="211"/>
      <c r="F28" s="211"/>
      <c r="G28" s="211"/>
      <c r="H28" s="209"/>
      <c r="I28" s="211"/>
      <c r="J28" s="211"/>
      <c r="K28" s="211"/>
      <c r="L28" s="209">
        <v>11</v>
      </c>
      <c r="M28" s="211"/>
      <c r="N28" s="211">
        <f>15+14+7</f>
        <v>36</v>
      </c>
      <c r="O28" s="211"/>
      <c r="P28" s="211">
        <f>11+6+3</f>
        <v>20</v>
      </c>
      <c r="Q28" s="184">
        <f t="shared" si="1"/>
        <v>67</v>
      </c>
    </row>
    <row r="29" spans="1:18" s="57" customFormat="1" ht="14.25">
      <c r="B29" s="196">
        <v>7</v>
      </c>
      <c r="C29" s="208" t="s">
        <v>940</v>
      </c>
      <c r="D29" s="209">
        <f>15+13</f>
        <v>28</v>
      </c>
      <c r="E29" s="211">
        <v>15</v>
      </c>
      <c r="F29" s="211"/>
      <c r="G29" s="211"/>
      <c r="H29" s="209"/>
      <c r="I29" s="211"/>
      <c r="J29" s="211">
        <v>12</v>
      </c>
      <c r="K29" s="211"/>
      <c r="L29" s="209"/>
      <c r="M29" s="211"/>
      <c r="N29" s="211"/>
      <c r="O29" s="211"/>
      <c r="P29" s="211"/>
      <c r="Q29" s="184">
        <f t="shared" si="1"/>
        <v>55</v>
      </c>
    </row>
    <row r="30" spans="1:18" s="57" customFormat="1" ht="14.25">
      <c r="B30" s="196">
        <v>8</v>
      </c>
      <c r="C30" s="208" t="s">
        <v>955</v>
      </c>
      <c r="D30" s="209"/>
      <c r="E30" s="211"/>
      <c r="F30" s="211"/>
      <c r="G30" s="211"/>
      <c r="H30" s="209"/>
      <c r="I30" s="211"/>
      <c r="J30" s="211"/>
      <c r="K30" s="211"/>
      <c r="L30" s="209"/>
      <c r="M30" s="211"/>
      <c r="N30" s="211">
        <f>20+9</f>
        <v>29</v>
      </c>
      <c r="O30" s="211"/>
      <c r="P30" s="211">
        <f>14+8</f>
        <v>22</v>
      </c>
      <c r="Q30" s="184">
        <f t="shared" si="1"/>
        <v>51</v>
      </c>
    </row>
    <row r="31" spans="1:18" s="57" customFormat="1" ht="14.25">
      <c r="A31" s="59"/>
      <c r="B31" s="196">
        <v>9</v>
      </c>
      <c r="C31" s="208" t="s">
        <v>980</v>
      </c>
      <c r="D31" s="209"/>
      <c r="E31" s="211"/>
      <c r="F31" s="211"/>
      <c r="G31" s="211"/>
      <c r="H31" s="209"/>
      <c r="I31" s="211"/>
      <c r="J31" s="211"/>
      <c r="K31" s="211"/>
      <c r="L31" s="209"/>
      <c r="M31" s="211"/>
      <c r="N31" s="211">
        <f>12+11+10+6+4</f>
        <v>43</v>
      </c>
      <c r="O31" s="211"/>
      <c r="P31" s="211">
        <v>4</v>
      </c>
      <c r="Q31" s="184">
        <f t="shared" si="1"/>
        <v>47</v>
      </c>
      <c r="R31" s="59"/>
    </row>
    <row r="32" spans="1:18" s="57" customFormat="1" ht="14.25">
      <c r="B32" s="196">
        <v>10</v>
      </c>
      <c r="C32" s="208" t="s">
        <v>949</v>
      </c>
      <c r="D32" s="209"/>
      <c r="E32" s="211"/>
      <c r="F32" s="211"/>
      <c r="G32" s="211"/>
      <c r="H32" s="209">
        <v>20</v>
      </c>
      <c r="I32" s="211">
        <f>11+10</f>
        <v>21</v>
      </c>
      <c r="J32" s="211"/>
      <c r="K32" s="211"/>
      <c r="L32" s="209"/>
      <c r="M32" s="211"/>
      <c r="N32" s="211"/>
      <c r="O32" s="211"/>
      <c r="P32" s="211"/>
      <c r="Q32" s="184">
        <f t="shared" si="1"/>
        <v>41</v>
      </c>
    </row>
    <row r="33" spans="1:18" s="57" customFormat="1" ht="14.25">
      <c r="B33" s="196">
        <v>11</v>
      </c>
      <c r="C33" s="208" t="s">
        <v>946</v>
      </c>
      <c r="D33" s="209"/>
      <c r="E33" s="211"/>
      <c r="F33" s="211"/>
      <c r="G33" s="211">
        <v>11</v>
      </c>
      <c r="H33" s="209"/>
      <c r="I33" s="211">
        <f>15+12</f>
        <v>27</v>
      </c>
      <c r="J33" s="211"/>
      <c r="K33" s="211"/>
      <c r="L33" s="209"/>
      <c r="M33" s="211"/>
      <c r="N33" s="211"/>
      <c r="O33" s="211"/>
      <c r="P33" s="211"/>
      <c r="Q33" s="184">
        <f t="shared" si="1"/>
        <v>38</v>
      </c>
    </row>
    <row r="34" spans="1:18" s="57" customFormat="1" ht="14.25">
      <c r="A34" s="59"/>
      <c r="B34" s="196">
        <v>12</v>
      </c>
      <c r="C34" s="208" t="s">
        <v>959</v>
      </c>
      <c r="D34" s="209"/>
      <c r="E34" s="211"/>
      <c r="F34" s="211"/>
      <c r="G34" s="211"/>
      <c r="H34" s="209"/>
      <c r="I34" s="211"/>
      <c r="J34" s="211"/>
      <c r="K34" s="211"/>
      <c r="L34" s="209"/>
      <c r="M34" s="211"/>
      <c r="N34" s="211"/>
      <c r="O34" s="211">
        <f>20+17</f>
        <v>37</v>
      </c>
      <c r="P34" s="211"/>
      <c r="Q34" s="184">
        <f t="shared" si="1"/>
        <v>37</v>
      </c>
      <c r="R34" s="59"/>
    </row>
    <row r="35" spans="1:18" s="57" customFormat="1" ht="14.25">
      <c r="B35" s="196">
        <v>13</v>
      </c>
      <c r="C35" s="208" t="s">
        <v>944</v>
      </c>
      <c r="D35" s="209"/>
      <c r="E35" s="211"/>
      <c r="F35" s="211">
        <v>17</v>
      </c>
      <c r="G35" s="211"/>
      <c r="H35" s="209"/>
      <c r="I35" s="211"/>
      <c r="J35" s="211"/>
      <c r="K35" s="211"/>
      <c r="L35" s="209"/>
      <c r="M35" s="211"/>
      <c r="N35" s="211"/>
      <c r="O35" s="211">
        <v>13</v>
      </c>
      <c r="P35" s="211"/>
      <c r="Q35" s="184">
        <f t="shared" si="1"/>
        <v>30</v>
      </c>
    </row>
    <row r="36" spans="1:18" s="57" customFormat="1" ht="14.25">
      <c r="A36" s="59"/>
      <c r="B36" s="196">
        <v>14</v>
      </c>
      <c r="C36" s="208" t="s">
        <v>960</v>
      </c>
      <c r="D36" s="209"/>
      <c r="E36" s="211"/>
      <c r="F36" s="211"/>
      <c r="G36" s="211"/>
      <c r="H36" s="209"/>
      <c r="I36" s="211"/>
      <c r="J36" s="211"/>
      <c r="K36" s="211"/>
      <c r="L36" s="209"/>
      <c r="M36" s="211"/>
      <c r="N36" s="211"/>
      <c r="O36" s="211"/>
      <c r="P36" s="211">
        <v>25</v>
      </c>
      <c r="Q36" s="184">
        <f t="shared" si="1"/>
        <v>25</v>
      </c>
      <c r="R36" s="59"/>
    </row>
    <row r="37" spans="1:18" s="57" customFormat="1" ht="14.25">
      <c r="B37" s="196">
        <v>15</v>
      </c>
      <c r="C37" s="208" t="s">
        <v>951</v>
      </c>
      <c r="D37" s="209"/>
      <c r="E37" s="211"/>
      <c r="F37" s="211"/>
      <c r="G37" s="211"/>
      <c r="H37" s="209"/>
      <c r="I37" s="211"/>
      <c r="J37" s="211"/>
      <c r="K37" s="211"/>
      <c r="L37" s="209">
        <v>20</v>
      </c>
      <c r="M37" s="211"/>
      <c r="N37" s="211"/>
      <c r="O37" s="211"/>
      <c r="P37" s="211"/>
      <c r="Q37" s="184">
        <f t="shared" si="1"/>
        <v>20</v>
      </c>
    </row>
    <row r="38" spans="1:18" s="57" customFormat="1" ht="14.25">
      <c r="A38" s="59"/>
      <c r="B38" s="196">
        <v>16</v>
      </c>
      <c r="C38" s="208" t="s">
        <v>963</v>
      </c>
      <c r="D38" s="209"/>
      <c r="E38" s="211"/>
      <c r="F38" s="211"/>
      <c r="G38" s="211"/>
      <c r="H38" s="209"/>
      <c r="I38" s="211"/>
      <c r="J38" s="211"/>
      <c r="K38" s="211"/>
      <c r="L38" s="209"/>
      <c r="M38" s="211"/>
      <c r="N38" s="211"/>
      <c r="O38" s="211"/>
      <c r="P38" s="211">
        <f>12+7</f>
        <v>19</v>
      </c>
      <c r="Q38" s="184">
        <f t="shared" si="1"/>
        <v>19</v>
      </c>
      <c r="R38" s="59"/>
    </row>
    <row r="39" spans="1:18" s="57" customFormat="1" ht="14.25">
      <c r="B39" s="233" t="s">
        <v>981</v>
      </c>
      <c r="C39" s="208" t="s">
        <v>950</v>
      </c>
      <c r="D39" s="209"/>
      <c r="E39" s="211"/>
      <c r="F39" s="211"/>
      <c r="G39" s="211"/>
      <c r="H39" s="209"/>
      <c r="I39" s="211"/>
      <c r="J39" s="211">
        <f>9+8</f>
        <v>17</v>
      </c>
      <c r="K39" s="211"/>
      <c r="L39" s="209"/>
      <c r="M39" s="211"/>
      <c r="N39" s="211"/>
      <c r="O39" s="211"/>
      <c r="P39" s="211"/>
      <c r="Q39" s="184">
        <f t="shared" si="1"/>
        <v>17</v>
      </c>
    </row>
    <row r="40" spans="1:18" s="57" customFormat="1" ht="14.25">
      <c r="A40" s="59"/>
      <c r="B40" s="233" t="s">
        <v>981</v>
      </c>
      <c r="C40" s="208" t="s">
        <v>956</v>
      </c>
      <c r="D40" s="209"/>
      <c r="E40" s="211"/>
      <c r="F40" s="211"/>
      <c r="G40" s="211"/>
      <c r="H40" s="209"/>
      <c r="I40" s="211"/>
      <c r="J40" s="211"/>
      <c r="K40" s="211"/>
      <c r="L40" s="209"/>
      <c r="M40" s="211"/>
      <c r="N40" s="211">
        <v>17</v>
      </c>
      <c r="O40" s="211"/>
      <c r="P40" s="211"/>
      <c r="Q40" s="184">
        <f t="shared" si="1"/>
        <v>17</v>
      </c>
      <c r="R40" s="59"/>
    </row>
    <row r="41" spans="1:18" s="59" customFormat="1" ht="14.25">
      <c r="B41" s="233" t="s">
        <v>981</v>
      </c>
      <c r="C41" s="208" t="s">
        <v>961</v>
      </c>
      <c r="D41" s="209"/>
      <c r="E41" s="211"/>
      <c r="F41" s="211"/>
      <c r="G41" s="211"/>
      <c r="H41" s="209"/>
      <c r="I41" s="211"/>
      <c r="J41" s="211"/>
      <c r="K41" s="211"/>
      <c r="L41" s="209"/>
      <c r="M41" s="211"/>
      <c r="N41" s="211"/>
      <c r="O41" s="211"/>
      <c r="P41" s="211">
        <v>17</v>
      </c>
      <c r="Q41" s="184">
        <f t="shared" si="1"/>
        <v>17</v>
      </c>
    </row>
    <row r="42" spans="1:18" s="59" customFormat="1" ht="14.25">
      <c r="A42" s="57"/>
      <c r="B42" s="233" t="s">
        <v>982</v>
      </c>
      <c r="C42" s="208" t="s">
        <v>948</v>
      </c>
      <c r="D42" s="209"/>
      <c r="E42" s="211"/>
      <c r="F42" s="211"/>
      <c r="G42" s="211">
        <v>9</v>
      </c>
      <c r="H42" s="209"/>
      <c r="I42" s="211"/>
      <c r="J42" s="211">
        <v>6</v>
      </c>
      <c r="K42" s="211"/>
      <c r="L42" s="209"/>
      <c r="M42" s="211"/>
      <c r="N42" s="211"/>
      <c r="O42" s="211"/>
      <c r="P42" s="211"/>
      <c r="Q42" s="184">
        <f t="shared" si="1"/>
        <v>15</v>
      </c>
      <c r="R42" s="57"/>
    </row>
    <row r="43" spans="1:18" s="59" customFormat="1" ht="14.25">
      <c r="B43" s="233" t="s">
        <v>982</v>
      </c>
      <c r="C43" s="208" t="s">
        <v>962</v>
      </c>
      <c r="D43" s="209"/>
      <c r="E43" s="211"/>
      <c r="F43" s="211"/>
      <c r="G43" s="211"/>
      <c r="H43" s="209"/>
      <c r="I43" s="211"/>
      <c r="J43" s="211"/>
      <c r="K43" s="211"/>
      <c r="L43" s="209"/>
      <c r="M43" s="211"/>
      <c r="N43" s="211"/>
      <c r="O43" s="211"/>
      <c r="P43" s="211">
        <v>15</v>
      </c>
      <c r="Q43" s="184">
        <f t="shared" si="1"/>
        <v>15</v>
      </c>
    </row>
    <row r="44" spans="1:18" s="59" customFormat="1" ht="14.25">
      <c r="B44" s="196">
        <v>22</v>
      </c>
      <c r="C44" s="208" t="s">
        <v>958</v>
      </c>
      <c r="D44" s="209"/>
      <c r="E44" s="211"/>
      <c r="F44" s="211"/>
      <c r="G44" s="211"/>
      <c r="H44" s="209"/>
      <c r="I44" s="211"/>
      <c r="J44" s="211"/>
      <c r="K44" s="211"/>
      <c r="L44" s="209"/>
      <c r="M44" s="211"/>
      <c r="N44" s="211"/>
      <c r="O44" s="211">
        <v>14</v>
      </c>
      <c r="P44" s="211"/>
      <c r="Q44" s="184">
        <f t="shared" si="1"/>
        <v>14</v>
      </c>
    </row>
    <row r="45" spans="1:18" s="59" customFormat="1" ht="14.25">
      <c r="A45" s="57"/>
      <c r="B45" s="233" t="s">
        <v>983</v>
      </c>
      <c r="C45" s="208" t="s">
        <v>740</v>
      </c>
      <c r="D45" s="209"/>
      <c r="E45" s="211"/>
      <c r="F45" s="211"/>
      <c r="G45" s="211"/>
      <c r="H45" s="209"/>
      <c r="I45" s="211"/>
      <c r="J45" s="211"/>
      <c r="K45" s="211">
        <v>13</v>
      </c>
      <c r="L45" s="209"/>
      <c r="M45" s="211"/>
      <c r="N45" s="211"/>
      <c r="O45" s="211"/>
      <c r="P45" s="211"/>
      <c r="Q45" s="184">
        <f t="shared" si="1"/>
        <v>13</v>
      </c>
      <c r="R45" s="57"/>
    </row>
    <row r="46" spans="1:18" s="59" customFormat="1" ht="14.25">
      <c r="A46" s="57"/>
      <c r="B46" s="233" t="s">
        <v>983</v>
      </c>
      <c r="C46" s="208" t="s">
        <v>954</v>
      </c>
      <c r="D46" s="209"/>
      <c r="E46" s="211"/>
      <c r="F46" s="211"/>
      <c r="G46" s="211"/>
      <c r="H46" s="209"/>
      <c r="I46" s="211"/>
      <c r="J46" s="211"/>
      <c r="K46" s="211"/>
      <c r="L46" s="209">
        <v>13</v>
      </c>
      <c r="M46" s="211"/>
      <c r="N46" s="211"/>
      <c r="O46" s="211"/>
      <c r="P46" s="211"/>
      <c r="Q46" s="184">
        <f t="shared" si="1"/>
        <v>13</v>
      </c>
      <c r="R46" s="57"/>
    </row>
    <row r="47" spans="1:18" s="59" customFormat="1" ht="14.25">
      <c r="B47" s="233" t="s">
        <v>983</v>
      </c>
      <c r="C47" s="208" t="s">
        <v>957</v>
      </c>
      <c r="D47" s="209"/>
      <c r="E47" s="211"/>
      <c r="F47" s="211"/>
      <c r="G47" s="211"/>
      <c r="H47" s="209"/>
      <c r="I47" s="211"/>
      <c r="J47" s="211"/>
      <c r="K47" s="211"/>
      <c r="L47" s="209"/>
      <c r="M47" s="211"/>
      <c r="N47" s="211">
        <v>13</v>
      </c>
      <c r="O47" s="211"/>
      <c r="P47" s="211"/>
      <c r="Q47" s="184">
        <f t="shared" si="1"/>
        <v>13</v>
      </c>
    </row>
    <row r="48" spans="1:18" s="59" customFormat="1" ht="14.25">
      <c r="A48" s="57"/>
      <c r="B48" s="196">
        <v>26</v>
      </c>
      <c r="C48" s="208" t="s">
        <v>945</v>
      </c>
      <c r="D48" s="209"/>
      <c r="E48" s="211"/>
      <c r="F48" s="211"/>
      <c r="G48" s="211">
        <v>12</v>
      </c>
      <c r="H48" s="209"/>
      <c r="I48" s="211"/>
      <c r="J48" s="211"/>
      <c r="K48" s="211"/>
      <c r="L48" s="209"/>
      <c r="M48" s="211"/>
      <c r="N48" s="211"/>
      <c r="O48" s="211"/>
      <c r="P48" s="211"/>
      <c r="Q48" s="184">
        <f t="shared" si="1"/>
        <v>12</v>
      </c>
      <c r="R48" s="57"/>
    </row>
    <row r="49" spans="1:18" s="59" customFormat="1" ht="14.25">
      <c r="A49" s="57"/>
      <c r="B49" s="196">
        <v>27</v>
      </c>
      <c r="C49" s="208" t="s">
        <v>947</v>
      </c>
      <c r="D49" s="209"/>
      <c r="E49" s="211"/>
      <c r="F49" s="211"/>
      <c r="G49" s="211">
        <v>10</v>
      </c>
      <c r="H49" s="209"/>
      <c r="I49" s="211"/>
      <c r="J49" s="211"/>
      <c r="K49" s="211"/>
      <c r="L49" s="209"/>
      <c r="M49" s="211"/>
      <c r="N49" s="211"/>
      <c r="O49" s="211"/>
      <c r="P49" s="211"/>
      <c r="Q49" s="184">
        <f t="shared" si="1"/>
        <v>10</v>
      </c>
      <c r="R49" s="57"/>
    </row>
    <row r="50" spans="1:18" s="59" customFormat="1" ht="14.25">
      <c r="B50" s="232">
        <v>28</v>
      </c>
      <c r="C50" s="228" t="s">
        <v>987</v>
      </c>
      <c r="D50" s="229"/>
      <c r="E50" s="230"/>
      <c r="F50" s="230"/>
      <c r="G50" s="230"/>
      <c r="H50" s="229"/>
      <c r="I50" s="230"/>
      <c r="J50" s="230"/>
      <c r="K50" s="230"/>
      <c r="L50" s="229"/>
      <c r="M50" s="230"/>
      <c r="N50" s="230"/>
      <c r="O50" s="230"/>
      <c r="P50" s="230">
        <v>9</v>
      </c>
      <c r="Q50" s="185">
        <f t="shared" si="1"/>
        <v>9</v>
      </c>
    </row>
    <row r="52" spans="1:18">
      <c r="C52" s="30"/>
      <c r="D52" s="46"/>
      <c r="F52" s="34"/>
    </row>
    <row r="53" spans="1:18">
      <c r="C53" s="199" t="s">
        <v>984</v>
      </c>
      <c r="D53" s="46"/>
      <c r="F53" s="34"/>
    </row>
    <row r="54" spans="1:18">
      <c r="C54" s="32" t="s">
        <v>10</v>
      </c>
      <c r="D54" s="46"/>
      <c r="F54" s="34"/>
    </row>
    <row r="55" spans="1:18">
      <c r="C55" s="30"/>
      <c r="D55" s="46"/>
      <c r="F55" s="33" t="s">
        <v>11</v>
      </c>
    </row>
    <row r="56" spans="1:18">
      <c r="C56" s="30"/>
      <c r="D56" s="46"/>
      <c r="F56" s="34"/>
    </row>
    <row r="57" spans="1:18">
      <c r="C57" s="199" t="s">
        <v>985</v>
      </c>
      <c r="D57" s="46"/>
      <c r="F57" s="30"/>
    </row>
    <row r="58" spans="1:18">
      <c r="C58" s="27" t="s">
        <v>13</v>
      </c>
      <c r="D58" s="46"/>
      <c r="F58" s="234" t="s">
        <v>744</v>
      </c>
    </row>
    <row r="59" spans="1:18">
      <c r="B59" s="31"/>
      <c r="C59" s="42"/>
      <c r="D59" s="46"/>
    </row>
  </sheetData>
  <sortState ref="A24:R51">
    <sortCondition descending="1" ref="Q24:Q51"/>
  </sortState>
  <mergeCells count="5">
    <mergeCell ref="A5:R5"/>
    <mergeCell ref="A3:R3"/>
    <mergeCell ref="A2:R2"/>
    <mergeCell ref="A1:R1"/>
    <mergeCell ref="A20:Q20"/>
  </mergeCells>
  <pageMargins left="0.39370078740157483" right="0.39370078740157483" top="0.35433070866141736" bottom="0.35433070866141736" header="0.11811023622047245" footer="0.11811023622047245"/>
  <pageSetup paperSize="9" scale="8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</vt:lpstr>
      <vt:lpstr>4-8-8-12</vt:lpstr>
      <vt:lpstr>командный</vt:lpstr>
      <vt:lpstr>Командный 2</vt:lpstr>
      <vt:lpstr>'4-8-8-12'!Область_печати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Fujitsu</dc:creator>
  <cp:lastModifiedBy>Михаил</cp:lastModifiedBy>
  <cp:lastPrinted>2011-05-01T17:49:45Z</cp:lastPrinted>
  <dcterms:created xsi:type="dcterms:W3CDTF">2006-11-04T15:12:50Z</dcterms:created>
  <dcterms:modified xsi:type="dcterms:W3CDTF">2011-05-01T19:31:07Z</dcterms:modified>
</cp:coreProperties>
</file>